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8985" yWindow="660" windowWidth="25050" windowHeight="13755"/>
  </bookViews>
  <sheets>
    <sheet name="23 JUNE 2018" sheetId="5" r:id="rId1"/>
  </sheets>
  <calcPr calcId="144525" calcMode="autoNoTable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11" i="5" l="1"/>
  <c r="O93" i="5" l="1"/>
  <c r="G92" i="5"/>
  <c r="K92" i="5" s="1"/>
  <c r="M92" i="5" s="1"/>
  <c r="Q92" i="5" s="1"/>
  <c r="G91" i="5"/>
  <c r="K91" i="5" s="1"/>
  <c r="M91" i="5" s="1"/>
  <c r="Q91" i="5" s="1"/>
  <c r="G90" i="5"/>
  <c r="K90" i="5" s="1"/>
  <c r="M90" i="5" s="1"/>
  <c r="Q90" i="5" s="1"/>
  <c r="G89" i="5"/>
  <c r="G88" i="5"/>
  <c r="K88" i="5" s="1"/>
  <c r="M88" i="5" s="1"/>
  <c r="Q88" i="5" s="1"/>
  <c r="G87" i="5"/>
  <c r="K87" i="5" s="1"/>
  <c r="M87" i="5" s="1"/>
  <c r="Q87" i="5" s="1"/>
  <c r="G86" i="5"/>
  <c r="G85" i="5"/>
  <c r="K85" i="5" s="1"/>
  <c r="M85" i="5" s="1"/>
  <c r="Q85" i="5" s="1"/>
  <c r="G84" i="5"/>
  <c r="K84" i="5" s="1"/>
  <c r="M84" i="5" s="1"/>
  <c r="Q84" i="5" s="1"/>
  <c r="G83" i="5"/>
  <c r="K83" i="5" s="1"/>
  <c r="M83" i="5" s="1"/>
  <c r="Q83" i="5" s="1"/>
  <c r="G82" i="5"/>
  <c r="K82" i="5" s="1"/>
  <c r="M82" i="5" s="1"/>
  <c r="Q82" i="5" s="1"/>
  <c r="P81" i="5"/>
  <c r="M81" i="5"/>
  <c r="Q81" i="5" s="1"/>
  <c r="G81" i="5"/>
  <c r="G80" i="5"/>
  <c r="K80" i="5" s="1"/>
  <c r="M80" i="5" s="1"/>
  <c r="Q80" i="5" s="1"/>
  <c r="G79" i="5"/>
  <c r="K79" i="5" s="1"/>
  <c r="M79" i="5" s="1"/>
  <c r="Q79" i="5" s="1"/>
  <c r="K77" i="5"/>
  <c r="M77" i="5" s="1"/>
  <c r="Q77" i="5" s="1"/>
  <c r="G77" i="5"/>
  <c r="K76" i="5"/>
  <c r="M76" i="5" s="1"/>
  <c r="K75" i="5"/>
  <c r="M75" i="5" s="1"/>
  <c r="Q75" i="5" s="1"/>
  <c r="K74" i="5"/>
  <c r="M74" i="5" s="1"/>
  <c r="Q74" i="5" s="1"/>
  <c r="K73" i="5"/>
  <c r="M73" i="5" s="1"/>
  <c r="Q73" i="5" s="1"/>
  <c r="K72" i="5"/>
  <c r="M72" i="5" s="1"/>
  <c r="Q72" i="5" s="1"/>
  <c r="K71" i="5"/>
  <c r="M71" i="5" s="1"/>
  <c r="Q71" i="5" s="1"/>
  <c r="K70" i="5"/>
  <c r="M70" i="5" s="1"/>
  <c r="Q70" i="5" s="1"/>
  <c r="G68" i="5"/>
  <c r="K68" i="5" s="1"/>
  <c r="M68" i="5" s="1"/>
  <c r="Q68" i="5" s="1"/>
  <c r="M67" i="5"/>
  <c r="Q67" i="5" s="1"/>
  <c r="G67" i="5"/>
  <c r="G66" i="5"/>
  <c r="K66" i="5" s="1"/>
  <c r="M66" i="5" s="1"/>
  <c r="Q66" i="5" s="1"/>
  <c r="K65" i="5"/>
  <c r="M65" i="5" s="1"/>
  <c r="Q65" i="5" s="1"/>
  <c r="K64" i="5"/>
  <c r="M64" i="5" s="1"/>
  <c r="Q64" i="5" s="1"/>
  <c r="K63" i="5"/>
  <c r="M63" i="5" s="1"/>
  <c r="Q63" i="5" s="1"/>
  <c r="K62" i="5"/>
  <c r="M62" i="5" s="1"/>
  <c r="Q62" i="5" s="1"/>
  <c r="K61" i="5"/>
  <c r="M61" i="5" s="1"/>
  <c r="Q61" i="5" s="1"/>
  <c r="K60" i="5"/>
  <c r="M60" i="5" s="1"/>
  <c r="K59" i="5"/>
  <c r="M59" i="5" s="1"/>
  <c r="Q59" i="5" s="1"/>
  <c r="K58" i="5"/>
  <c r="M58" i="5" s="1"/>
  <c r="Q58" i="5" s="1"/>
  <c r="K57" i="5"/>
  <c r="M57" i="5" s="1"/>
  <c r="Q57" i="5" s="1"/>
  <c r="K56" i="5"/>
  <c r="M56" i="5" s="1"/>
  <c r="Q56" i="5" s="1"/>
  <c r="K55" i="5"/>
  <c r="M55" i="5" s="1"/>
  <c r="Q55" i="5" s="1"/>
  <c r="K54" i="5"/>
  <c r="M54" i="5" s="1"/>
  <c r="K53" i="5"/>
  <c r="M53" i="5" s="1"/>
  <c r="Q53" i="5" s="1"/>
  <c r="K52" i="5"/>
  <c r="M52" i="5" s="1"/>
  <c r="Q52" i="5" s="1"/>
  <c r="K51" i="5"/>
  <c r="M51" i="5" s="1"/>
  <c r="Q51" i="5" s="1"/>
  <c r="K50" i="5"/>
  <c r="M50" i="5" s="1"/>
  <c r="Q50" i="5" s="1"/>
  <c r="K49" i="5"/>
  <c r="M49" i="5" s="1"/>
  <c r="Q49" i="5" s="1"/>
  <c r="K48" i="5"/>
  <c r="M48" i="5" s="1"/>
  <c r="Q48" i="5" s="1"/>
  <c r="K47" i="5"/>
  <c r="M47" i="5" s="1"/>
  <c r="Q47" i="5" s="1"/>
  <c r="K46" i="5"/>
  <c r="M46" i="5" s="1"/>
  <c r="Q46" i="5" s="1"/>
  <c r="K45" i="5"/>
  <c r="M45" i="5" s="1"/>
  <c r="Q45" i="5" s="1"/>
  <c r="M44" i="5"/>
  <c r="K44" i="5"/>
  <c r="M43" i="5"/>
  <c r="Q43" i="5" s="1"/>
  <c r="K43" i="5"/>
  <c r="K42" i="5"/>
  <c r="M42" i="5" s="1"/>
  <c r="Q42" i="5" s="1"/>
  <c r="G41" i="5"/>
  <c r="G40" i="5"/>
  <c r="K40" i="5" s="1"/>
  <c r="M40" i="5" s="1"/>
  <c r="Q40" i="5" s="1"/>
  <c r="G39" i="5"/>
  <c r="K39" i="5" s="1"/>
  <c r="M39" i="5" s="1"/>
  <c r="Q39" i="5" s="1"/>
  <c r="G38" i="5"/>
  <c r="K38" i="5" s="1"/>
  <c r="M38" i="5" s="1"/>
  <c r="Q38" i="5" s="1"/>
  <c r="G37" i="5"/>
  <c r="G36" i="5"/>
  <c r="K36" i="5" s="1"/>
  <c r="M36" i="5" s="1"/>
  <c r="Q36" i="5" s="1"/>
  <c r="G35" i="5"/>
  <c r="K35" i="5" s="1"/>
  <c r="M35" i="5" s="1"/>
  <c r="Q35" i="5" s="1"/>
  <c r="K34" i="5"/>
  <c r="M34" i="5" s="1"/>
  <c r="Q34" i="5" s="1"/>
  <c r="K33" i="5"/>
  <c r="M33" i="5" s="1"/>
  <c r="Q33" i="5" s="1"/>
  <c r="G32" i="5"/>
  <c r="K32" i="5" s="1"/>
  <c r="M32" i="5" s="1"/>
  <c r="Q32" i="5" s="1"/>
  <c r="G31" i="5"/>
  <c r="K31" i="5" s="1"/>
  <c r="M31" i="5" s="1"/>
  <c r="Q31" i="5" s="1"/>
  <c r="G30" i="5"/>
  <c r="K30" i="5" s="1"/>
  <c r="M30" i="5" s="1"/>
  <c r="Q30" i="5" s="1"/>
  <c r="M29" i="5"/>
  <c r="G29" i="5"/>
  <c r="G28" i="5"/>
  <c r="G27" i="5"/>
  <c r="K27" i="5" s="1"/>
  <c r="M27" i="5" s="1"/>
  <c r="Q27" i="5" s="1"/>
  <c r="G26" i="5"/>
  <c r="K26" i="5" s="1"/>
  <c r="M26" i="5" s="1"/>
  <c r="Q26" i="5" s="1"/>
  <c r="G25" i="5"/>
  <c r="K25" i="5" s="1"/>
  <c r="M25" i="5" s="1"/>
  <c r="Q25" i="5" s="1"/>
  <c r="G24" i="5"/>
  <c r="K24" i="5" s="1"/>
  <c r="M24" i="5" s="1"/>
  <c r="Q24" i="5" s="1"/>
  <c r="G23" i="5"/>
  <c r="M22" i="5"/>
  <c r="G22" i="5"/>
  <c r="M21" i="5"/>
  <c r="Q21" i="5" s="1"/>
  <c r="G21" i="5"/>
  <c r="K20" i="5"/>
  <c r="M20" i="5" s="1"/>
  <c r="Q20" i="5" s="1"/>
  <c r="G20" i="5"/>
  <c r="M19" i="5"/>
  <c r="G19" i="5"/>
  <c r="G17" i="5"/>
  <c r="K17" i="5" s="1"/>
  <c r="M17" i="5" s="1"/>
  <c r="Q17" i="5" s="1"/>
  <c r="K16" i="5"/>
  <c r="M16" i="5" s="1"/>
  <c r="Q16" i="5" s="1"/>
  <c r="K15" i="5"/>
  <c r="M15" i="5" s="1"/>
  <c r="Q15" i="5" s="1"/>
  <c r="K14" i="5"/>
  <c r="M14" i="5" s="1"/>
  <c r="Q14" i="5" s="1"/>
  <c r="K13" i="5"/>
  <c r="M13" i="5" s="1"/>
  <c r="Q13" i="5" s="1"/>
  <c r="P11" i="5"/>
  <c r="G11" i="5"/>
  <c r="K11" i="5" s="1"/>
  <c r="G10" i="5"/>
  <c r="K10" i="5" s="1"/>
  <c r="M10" i="5" s="1"/>
  <c r="Q10" i="5" s="1"/>
  <c r="P54" i="5" l="1"/>
  <c r="Q54" i="5"/>
  <c r="Q60" i="5"/>
  <c r="P60" i="5"/>
  <c r="Q76" i="5"/>
  <c r="P76" i="5"/>
  <c r="P44" i="5"/>
  <c r="Q44" i="5"/>
  <c r="P22" i="5"/>
  <c r="Q22" i="5"/>
  <c r="P21" i="5"/>
  <c r="P29" i="5"/>
  <c r="Q29" i="5"/>
  <c r="P19" i="5"/>
  <c r="Q19" i="5"/>
  <c r="P72" i="5"/>
  <c r="P35" i="5"/>
  <c r="P15" i="5"/>
  <c r="P33" i="5"/>
  <c r="P49" i="5"/>
  <c r="P62" i="5"/>
  <c r="P36" i="5"/>
  <c r="P40" i="5"/>
  <c r="P48" i="5"/>
  <c r="P38" i="5"/>
  <c r="P65" i="5"/>
  <c r="P34" i="5"/>
  <c r="P84" i="5"/>
  <c r="P52" i="5"/>
  <c r="P74" i="5"/>
  <c r="P25" i="5"/>
  <c r="P66" i="5"/>
  <c r="P46" i="5"/>
  <c r="P24" i="5"/>
  <c r="P39" i="5"/>
  <c r="P82" i="5"/>
  <c r="P13" i="5"/>
  <c r="P75" i="5"/>
  <c r="P14" i="5"/>
  <c r="P50" i="5"/>
  <c r="P51" i="5"/>
  <c r="P63" i="5"/>
  <c r="P64" i="5"/>
  <c r="P87" i="5"/>
  <c r="P42" i="5"/>
  <c r="P55" i="5"/>
  <c r="P56" i="5"/>
  <c r="P68" i="5"/>
  <c r="P92" i="5"/>
  <c r="P83" i="5"/>
  <c r="P85" i="5"/>
  <c r="P27" i="5"/>
  <c r="P77" i="5"/>
  <c r="P79" i="5"/>
  <c r="P90" i="5"/>
  <c r="P20" i="5"/>
  <c r="P57" i="5"/>
  <c r="P80" i="5"/>
  <c r="P31" i="5"/>
  <c r="P70" i="5"/>
  <c r="P47" i="5"/>
  <c r="P61" i="5"/>
  <c r="P26" i="5"/>
  <c r="P53" i="5"/>
  <c r="P17" i="5"/>
  <c r="P88" i="5"/>
  <c r="P30" i="5"/>
  <c r="P91" i="5"/>
  <c r="P58" i="5"/>
  <c r="P10" i="5"/>
  <c r="P32" i="5"/>
  <c r="P45" i="5"/>
  <c r="P71" i="5"/>
  <c r="P67" i="5"/>
  <c r="P43" i="5"/>
  <c r="P59" i="5"/>
  <c r="P16" i="5"/>
  <c r="P73" i="5"/>
</calcChain>
</file>

<file path=xl/sharedStrings.xml><?xml version="1.0" encoding="utf-8"?>
<sst xmlns="http://schemas.openxmlformats.org/spreadsheetml/2006/main" count="523" uniqueCount="51">
  <si>
    <t>AREA UNDER RESINDENTIAL PLOTS</t>
  </si>
  <si>
    <t>PLOT SIZE</t>
  </si>
  <si>
    <t>TOTAL</t>
  </si>
  <si>
    <t>TANG.</t>
  </si>
  <si>
    <t>PLOTS</t>
  </si>
  <si>
    <t>X</t>
  </si>
  <si>
    <t>+</t>
  </si>
  <si>
    <t>=</t>
  </si>
  <si>
    <t>AREA</t>
  </si>
  <si>
    <t>REMAINING</t>
  </si>
  <si>
    <t>FRONT</t>
  </si>
  <si>
    <t>PLOT NO.</t>
  </si>
  <si>
    <t>PLOT</t>
  </si>
  <si>
    <t xml:space="preserve"> PLOT AREA</t>
  </si>
  <si>
    <t xml:space="preserve">NO.OF </t>
  </si>
  <si>
    <t>NET  AREA</t>
  </si>
  <si>
    <t xml:space="preserve">ROAD </t>
  </si>
  <si>
    <t>SQ.M.</t>
  </si>
  <si>
    <t xml:space="preserve"> IN SQ.M.</t>
  </si>
  <si>
    <t>WIDTH (M.)</t>
  </si>
  <si>
    <t>(A)</t>
  </si>
  <si>
    <t>(B)</t>
  </si>
  <si>
    <t>( C )</t>
  </si>
  <si>
    <t>(D = B - C )</t>
  </si>
  <si>
    <t>( F )</t>
  </si>
  <si>
    <t>(-)</t>
  </si>
  <si>
    <t>9M</t>
  </si>
  <si>
    <t>12M</t>
  </si>
  <si>
    <t>9M/15M</t>
  </si>
  <si>
    <t>9M/12M</t>
  </si>
  <si>
    <t>40 TO 53</t>
  </si>
  <si>
    <t>92 TO 105</t>
  </si>
  <si>
    <t>108 TO 121</t>
  </si>
  <si>
    <t>158 TO171</t>
  </si>
  <si>
    <t>3 To 7</t>
  </si>
  <si>
    <t>8 &amp; 9</t>
  </si>
  <si>
    <t>10 To 17</t>
  </si>
  <si>
    <t>56 TO 63</t>
  </si>
  <si>
    <t>64 &amp; 65</t>
  </si>
  <si>
    <t>66 TO 71</t>
  </si>
  <si>
    <t>74 TO 79</t>
  </si>
  <si>
    <t>80 &amp; 81</t>
  </si>
  <si>
    <t>82 TO 89</t>
  </si>
  <si>
    <t>124 TO 131</t>
  </si>
  <si>
    <t>132 &amp; 133</t>
  </si>
  <si>
    <t>134 TO 139</t>
  </si>
  <si>
    <t>144 TO 145</t>
  </si>
  <si>
    <t>146 TO 147</t>
  </si>
  <si>
    <t>148 TO 155</t>
  </si>
  <si>
    <t>PLOT AREA IN SQ. FT.</t>
  </si>
  <si>
    <t>( E = D x 10.764)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</si>
</sst>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12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164" fontId="0" fillId="0" borderId="0" xfId="0" applyNumberFormat="1"/>
    <xf numFmtId="1" fontId="5" fillId="0" borderId="7" xfId="0" applyNumberFormat="1" applyFont="1" applyBorder="1" applyAlignment="1">
      <alignment horizontal="center" vertical="center"/>
    </xf>
    <xf numFmtId="0" fontId="6" fillId="0" borderId="0" xfId="0" applyFont="1"/>
    <xf numFmtId="0" fontId="3" fillId="0" borderId="7" xfId="0" applyFont="1" applyBorder="1" applyAlignment="1">
      <alignment horizontal="center" vertical="center"/>
    </xf>
    <xf numFmtId="12" fontId="2" fillId="0" borderId="7" xfId="0" applyNumberFormat="1" applyFont="1" applyBorder="1" applyAlignment="1">
      <alignment horizontal="center" vertical="center"/>
    </xf>
    <xf numFmtId="165" fontId="2" fillId="0" borderId="7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0" fontId="8" fillId="0" borderId="0" xfId="0" applyFont="1"/>
    <xf numFmtId="164" fontId="5" fillId="0" borderId="7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2" fontId="2" fillId="0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64" fontId="2" fillId="0" borderId="7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0" borderId="9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5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0" fontId="2" fillId="0" borderId="0" xfId="0" applyFont="1" applyBorder="1"/>
    <xf numFmtId="0" fontId="5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/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164" fontId="5" fillId="0" borderId="0" xfId="0" applyNumberFormat="1" applyFont="1" applyBorder="1" applyAlignment="1">
      <alignment vertical="center"/>
    </xf>
    <xf numFmtId="0" fontId="8" fillId="0" borderId="0" xfId="0" applyFont="1" applyBorder="1"/>
    <xf numFmtId="2" fontId="7" fillId="0" borderId="0" xfId="0" applyNumberFormat="1" applyFont="1" applyBorder="1"/>
    <xf numFmtId="0" fontId="3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0" fillId="0" borderId="10" xfId="0" applyBorder="1"/>
    <xf numFmtId="0" fontId="4" fillId="0" borderId="10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vertical="center"/>
    </xf>
    <xf numFmtId="0" fontId="5" fillId="0" borderId="17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W220"/>
  <sheetViews>
    <sheetView tabSelected="1" zoomScale="85" zoomScaleNormal="85" workbookViewId="0">
      <selection activeCell="X18" sqref="X18"/>
    </sheetView>
  </sheetViews>
  <sheetFormatPr defaultRowHeight="15" x14ac:dyDescent="0.25"/>
  <cols>
    <col min="1" max="1" width="12.28515625" customWidth="1"/>
    <col min="2" max="2" width="5.28515625" customWidth="1"/>
    <col min="3" max="3" width="4" customWidth="1"/>
    <col min="4" max="4" width="11.140625" customWidth="1"/>
    <col min="5" max="5" width="3" customWidth="1"/>
    <col min="6" max="6" width="14.85546875" customWidth="1"/>
    <col min="7" max="7" width="10.7109375" customWidth="1"/>
    <col min="8" max="8" width="4.140625" customWidth="1"/>
    <col min="9" max="9" width="13.28515625" customWidth="1"/>
    <col min="10" max="10" width="3.7109375" customWidth="1"/>
    <col min="11" max="11" width="20.140625" customWidth="1"/>
    <col min="12" max="12" width="12.7109375" customWidth="1"/>
    <col min="13" max="13" width="11.7109375" customWidth="1"/>
    <col min="14" max="14" width="3.42578125" customWidth="1"/>
    <col min="15" max="15" width="7.28515625" customWidth="1"/>
    <col min="16" max="16" width="14" customWidth="1"/>
    <col min="17" max="17" width="16.7109375" customWidth="1"/>
    <col min="18" max="18" width="13.140625" customWidth="1"/>
    <col min="19" max="19" width="7.140625" customWidth="1"/>
    <col min="20" max="20" width="17.5703125" customWidth="1"/>
    <col min="21" max="21" width="19.5703125" customWidth="1"/>
    <col min="22" max="22" width="19.28515625" customWidth="1"/>
    <col min="23" max="23" width="20.42578125" customWidth="1"/>
  </cols>
  <sheetData>
    <row r="5" spans="1:21" ht="18.75" x14ac:dyDescent="0.25">
      <c r="A5" s="63" t="s">
        <v>0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5"/>
      <c r="S5" s="62"/>
      <c r="T5" s="62"/>
    </row>
    <row r="6" spans="1:21" ht="15.75" x14ac:dyDescent="0.25">
      <c r="A6" s="22"/>
      <c r="B6" s="22"/>
      <c r="C6" s="22"/>
      <c r="D6" s="61"/>
      <c r="E6" s="61"/>
      <c r="F6" s="61"/>
      <c r="G6" s="61"/>
      <c r="H6" s="22"/>
      <c r="I6" s="22"/>
      <c r="J6" s="22"/>
      <c r="K6" s="22"/>
      <c r="L6" s="22"/>
      <c r="M6" s="61" t="s">
        <v>9</v>
      </c>
      <c r="N6" s="22"/>
      <c r="O6" s="22"/>
      <c r="P6" s="22"/>
      <c r="Q6" s="41" t="s">
        <v>49</v>
      </c>
      <c r="R6" s="61" t="s">
        <v>10</v>
      </c>
      <c r="S6" s="43"/>
      <c r="T6" s="43"/>
      <c r="U6" s="44"/>
    </row>
    <row r="7" spans="1:21" ht="15.75" x14ac:dyDescent="0.25">
      <c r="A7" s="66" t="s">
        <v>11</v>
      </c>
      <c r="B7" s="35" t="s">
        <v>1</v>
      </c>
      <c r="C7" s="36"/>
      <c r="D7" s="36"/>
      <c r="E7" s="36"/>
      <c r="F7" s="36"/>
      <c r="G7" s="36"/>
      <c r="H7" s="36"/>
      <c r="I7" s="37"/>
      <c r="J7" s="5"/>
      <c r="K7" s="9" t="s">
        <v>12</v>
      </c>
      <c r="L7" s="9" t="s">
        <v>3</v>
      </c>
      <c r="M7" s="9" t="s">
        <v>13</v>
      </c>
      <c r="N7" s="9"/>
      <c r="O7" s="9" t="s">
        <v>14</v>
      </c>
      <c r="P7" s="9" t="s">
        <v>15</v>
      </c>
      <c r="Q7" s="41"/>
      <c r="R7" s="9" t="s">
        <v>16</v>
      </c>
      <c r="S7" s="43"/>
      <c r="T7" s="43"/>
      <c r="U7" s="44"/>
    </row>
    <row r="8" spans="1:21" ht="15" customHeight="1" x14ac:dyDescent="0.25">
      <c r="A8" s="67"/>
      <c r="B8" s="38"/>
      <c r="C8" s="39"/>
      <c r="D8" s="39"/>
      <c r="E8" s="39"/>
      <c r="F8" s="39"/>
      <c r="G8" s="39"/>
      <c r="H8" s="39"/>
      <c r="I8" s="40"/>
      <c r="J8" s="5"/>
      <c r="K8" s="9" t="s">
        <v>8</v>
      </c>
      <c r="L8" s="9" t="s">
        <v>25</v>
      </c>
      <c r="M8" s="9" t="s">
        <v>17</v>
      </c>
      <c r="N8" s="9"/>
      <c r="O8" s="9" t="s">
        <v>4</v>
      </c>
      <c r="P8" s="9" t="s">
        <v>18</v>
      </c>
      <c r="Q8" s="42"/>
      <c r="R8" s="9" t="s">
        <v>19</v>
      </c>
      <c r="S8" s="43"/>
      <c r="T8" s="43"/>
      <c r="U8" s="44"/>
    </row>
    <row r="9" spans="1:21" ht="15" customHeight="1" x14ac:dyDescent="0.25">
      <c r="A9" s="9" t="s">
        <v>20</v>
      </c>
      <c r="B9" s="5"/>
      <c r="C9" s="5"/>
      <c r="D9" s="5"/>
      <c r="E9" s="5"/>
      <c r="F9" s="5"/>
      <c r="G9" s="5"/>
      <c r="H9" s="5"/>
      <c r="I9" s="5"/>
      <c r="J9" s="5"/>
      <c r="K9" s="9" t="s">
        <v>21</v>
      </c>
      <c r="L9" s="9" t="s">
        <v>22</v>
      </c>
      <c r="M9" s="9" t="s">
        <v>23</v>
      </c>
      <c r="N9" s="9"/>
      <c r="O9" s="9"/>
      <c r="P9" s="9"/>
      <c r="Q9" s="4" t="s">
        <v>50</v>
      </c>
      <c r="R9" s="9" t="s">
        <v>24</v>
      </c>
      <c r="S9" s="43"/>
      <c r="T9" s="43"/>
      <c r="U9" s="44"/>
    </row>
    <row r="10" spans="1:21" ht="15" customHeight="1" x14ac:dyDescent="0.25">
      <c r="A10" s="68">
        <v>1</v>
      </c>
      <c r="B10" s="1">
        <v>0.5</v>
      </c>
      <c r="C10" s="16" t="s">
        <v>5</v>
      </c>
      <c r="D10" s="14">
        <v>13.94</v>
      </c>
      <c r="E10" s="16" t="s">
        <v>6</v>
      </c>
      <c r="F10" s="14">
        <v>13.994</v>
      </c>
      <c r="G10" s="14">
        <f t="shared" ref="G10" si="0">D10+F10</f>
        <v>27.933999999999997</v>
      </c>
      <c r="H10" s="16" t="s">
        <v>5</v>
      </c>
      <c r="I10" s="14">
        <v>11.48</v>
      </c>
      <c r="J10" s="16" t="s">
        <v>7</v>
      </c>
      <c r="K10" s="2">
        <f t="shared" ref="K10" si="1">B10*G10*I10</f>
        <v>160.34116</v>
      </c>
      <c r="L10" s="16">
        <v>7.77</v>
      </c>
      <c r="M10" s="12">
        <f t="shared" ref="M10" si="2">K10-L10</f>
        <v>152.57115999999999</v>
      </c>
      <c r="N10" s="15" t="s">
        <v>5</v>
      </c>
      <c r="O10" s="16">
        <v>1</v>
      </c>
      <c r="P10" s="2">
        <f t="shared" ref="P10" si="3">M10*O10</f>
        <v>152.57115999999999</v>
      </c>
      <c r="Q10" s="14">
        <f>M10*10.764</f>
        <v>1642.2759662399999</v>
      </c>
      <c r="R10" s="16" t="s">
        <v>29</v>
      </c>
      <c r="S10" s="45"/>
      <c r="T10" s="46"/>
      <c r="U10" s="44"/>
    </row>
    <row r="11" spans="1:21" ht="15.75" x14ac:dyDescent="0.25">
      <c r="A11" s="29">
        <v>2</v>
      </c>
      <c r="B11" s="1">
        <v>0.5</v>
      </c>
      <c r="C11" s="16" t="s">
        <v>5</v>
      </c>
      <c r="D11" s="14">
        <v>13.994</v>
      </c>
      <c r="E11" s="16" t="s">
        <v>6</v>
      </c>
      <c r="F11" s="14">
        <v>14</v>
      </c>
      <c r="G11" s="14">
        <f t="shared" ref="G11" si="4">D11+F11</f>
        <v>27.994</v>
      </c>
      <c r="H11" s="16" t="s">
        <v>5</v>
      </c>
      <c r="I11" s="14">
        <v>1.1910000000000001</v>
      </c>
      <c r="J11" s="16" t="s">
        <v>7</v>
      </c>
      <c r="K11" s="23">
        <f>SUM((G11*I11*B11)+(G12*I12))</f>
        <v>106.95642700000001</v>
      </c>
      <c r="L11" s="29">
        <v>0</v>
      </c>
      <c r="M11" s="25">
        <v>106.96</v>
      </c>
      <c r="N11" s="31" t="s">
        <v>5</v>
      </c>
      <c r="O11" s="29">
        <v>1</v>
      </c>
      <c r="P11" s="23">
        <f>M11*O11</f>
        <v>106.96</v>
      </c>
      <c r="Q11" s="27">
        <f>SUM(M11*10.764)</f>
        <v>1151.3174399999998</v>
      </c>
      <c r="R11" s="29" t="s">
        <v>26</v>
      </c>
      <c r="S11" s="48"/>
      <c r="T11" s="49"/>
      <c r="U11" s="44"/>
    </row>
    <row r="12" spans="1:21" ht="15.75" x14ac:dyDescent="0.25">
      <c r="A12" s="30"/>
      <c r="B12" s="1"/>
      <c r="C12" s="16" t="s">
        <v>5</v>
      </c>
      <c r="D12" s="14"/>
      <c r="E12" s="16" t="s">
        <v>6</v>
      </c>
      <c r="F12" s="14"/>
      <c r="G12" s="14">
        <v>14</v>
      </c>
      <c r="H12" s="16" t="s">
        <v>5</v>
      </c>
      <c r="I12" s="14">
        <v>6.4489999999999998</v>
      </c>
      <c r="J12" s="16" t="s">
        <v>7</v>
      </c>
      <c r="K12" s="24"/>
      <c r="L12" s="30"/>
      <c r="M12" s="26"/>
      <c r="N12" s="32"/>
      <c r="O12" s="30"/>
      <c r="P12" s="24"/>
      <c r="Q12" s="28"/>
      <c r="R12" s="30"/>
      <c r="S12" s="48"/>
      <c r="T12" s="49"/>
      <c r="U12" s="44"/>
    </row>
    <row r="13" spans="1:21" ht="15.75" x14ac:dyDescent="0.25">
      <c r="A13" s="16" t="s">
        <v>34</v>
      </c>
      <c r="B13" s="1"/>
      <c r="C13" s="16" t="s">
        <v>5</v>
      </c>
      <c r="D13" s="14"/>
      <c r="E13" s="16" t="s">
        <v>6</v>
      </c>
      <c r="F13" s="14"/>
      <c r="G13" s="14">
        <v>7.64</v>
      </c>
      <c r="H13" s="16" t="s">
        <v>5</v>
      </c>
      <c r="I13" s="14">
        <v>14</v>
      </c>
      <c r="J13" s="16" t="s">
        <v>7</v>
      </c>
      <c r="K13" s="2">
        <f t="shared" ref="K13:K16" si="5">SUM(G13*I13)</f>
        <v>106.96</v>
      </c>
      <c r="L13" s="16">
        <v>0</v>
      </c>
      <c r="M13" s="12">
        <f t="shared" ref="M13" si="6">K13-L13</f>
        <v>106.96</v>
      </c>
      <c r="N13" s="15" t="s">
        <v>5</v>
      </c>
      <c r="O13" s="16">
        <v>5</v>
      </c>
      <c r="P13" s="2">
        <f t="shared" ref="P13:P19" si="7">M13*O13</f>
        <v>534.79999999999995</v>
      </c>
      <c r="Q13" s="14">
        <f>M13*10.764</f>
        <v>1151.3174399999998</v>
      </c>
      <c r="R13" s="16" t="s">
        <v>26</v>
      </c>
      <c r="S13" s="45"/>
      <c r="T13" s="46"/>
      <c r="U13" s="44"/>
    </row>
    <row r="14" spans="1:21" ht="15.75" x14ac:dyDescent="0.25">
      <c r="A14" s="16" t="s">
        <v>35</v>
      </c>
      <c r="B14" s="1"/>
      <c r="C14" s="16" t="s">
        <v>5</v>
      </c>
      <c r="D14" s="14"/>
      <c r="E14" s="16" t="s">
        <v>6</v>
      </c>
      <c r="F14" s="14"/>
      <c r="G14" s="14">
        <v>10.039999999999999</v>
      </c>
      <c r="H14" s="16" t="s">
        <v>5</v>
      </c>
      <c r="I14" s="14">
        <v>14</v>
      </c>
      <c r="J14" s="16" t="s">
        <v>7</v>
      </c>
      <c r="K14" s="2">
        <f t="shared" ref="K14:K15" si="8">SUM(G14*I14)</f>
        <v>140.56</v>
      </c>
      <c r="L14" s="16">
        <v>0</v>
      </c>
      <c r="M14" s="12">
        <f t="shared" ref="M14:M15" si="9">K14-L14</f>
        <v>140.56</v>
      </c>
      <c r="N14" s="15" t="s">
        <v>5</v>
      </c>
      <c r="O14" s="16">
        <v>2</v>
      </c>
      <c r="P14" s="2">
        <f t="shared" ref="P14:P15" si="10">M14*O14</f>
        <v>281.12</v>
      </c>
      <c r="Q14" s="14">
        <f t="shared" ref="Q14:Q16" si="11">M14*10.764</f>
        <v>1512.98784</v>
      </c>
      <c r="R14" s="16" t="s">
        <v>26</v>
      </c>
      <c r="S14" s="45"/>
      <c r="T14" s="46"/>
      <c r="U14" s="44"/>
    </row>
    <row r="15" spans="1:21" ht="15.75" x14ac:dyDescent="0.25">
      <c r="A15" s="16" t="s">
        <v>36</v>
      </c>
      <c r="B15" s="1"/>
      <c r="C15" s="16" t="s">
        <v>5</v>
      </c>
      <c r="D15" s="14"/>
      <c r="E15" s="16" t="s">
        <v>6</v>
      </c>
      <c r="F15" s="14"/>
      <c r="G15" s="14">
        <v>7.64</v>
      </c>
      <c r="H15" s="16" t="s">
        <v>5</v>
      </c>
      <c r="I15" s="14">
        <v>14</v>
      </c>
      <c r="J15" s="16" t="s">
        <v>7</v>
      </c>
      <c r="K15" s="2">
        <f t="shared" si="8"/>
        <v>106.96</v>
      </c>
      <c r="L15" s="16">
        <v>0</v>
      </c>
      <c r="M15" s="12">
        <f t="shared" si="9"/>
        <v>106.96</v>
      </c>
      <c r="N15" s="15" t="s">
        <v>5</v>
      </c>
      <c r="O15" s="16">
        <v>8</v>
      </c>
      <c r="P15" s="2">
        <f t="shared" si="10"/>
        <v>855.68</v>
      </c>
      <c r="Q15" s="14">
        <f t="shared" si="11"/>
        <v>1151.3174399999998</v>
      </c>
      <c r="R15" s="16" t="s">
        <v>26</v>
      </c>
      <c r="S15" s="45"/>
      <c r="T15" s="46"/>
      <c r="U15" s="44"/>
    </row>
    <row r="16" spans="1:21" ht="15.75" x14ac:dyDescent="0.25">
      <c r="A16" s="16">
        <v>18</v>
      </c>
      <c r="B16" s="1"/>
      <c r="C16" s="16" t="s">
        <v>5</v>
      </c>
      <c r="D16" s="14"/>
      <c r="E16" s="16" t="s">
        <v>6</v>
      </c>
      <c r="F16" s="14"/>
      <c r="G16" s="14">
        <v>11.48</v>
      </c>
      <c r="H16" s="16" t="s">
        <v>5</v>
      </c>
      <c r="I16" s="14">
        <v>14</v>
      </c>
      <c r="J16" s="16" t="s">
        <v>7</v>
      </c>
      <c r="K16" s="2">
        <f t="shared" si="5"/>
        <v>160.72</v>
      </c>
      <c r="L16" s="2">
        <v>10.72</v>
      </c>
      <c r="M16" s="12">
        <f>K16-L16</f>
        <v>150</v>
      </c>
      <c r="N16" s="15" t="s">
        <v>5</v>
      </c>
      <c r="O16" s="16">
        <v>1</v>
      </c>
      <c r="P16" s="2">
        <f t="shared" si="7"/>
        <v>150</v>
      </c>
      <c r="Q16" s="14">
        <f t="shared" si="11"/>
        <v>1614.6</v>
      </c>
      <c r="R16" s="16" t="s">
        <v>28</v>
      </c>
      <c r="S16" s="45"/>
      <c r="T16" s="46"/>
      <c r="U16" s="44"/>
    </row>
    <row r="17" spans="1:21" ht="15.75" x14ac:dyDescent="0.25">
      <c r="A17" s="29">
        <v>19</v>
      </c>
      <c r="B17" s="1">
        <v>0.5</v>
      </c>
      <c r="C17" s="16" t="s">
        <v>5</v>
      </c>
      <c r="D17" s="14">
        <v>14</v>
      </c>
      <c r="E17" s="16" t="s">
        <v>6</v>
      </c>
      <c r="F17" s="14">
        <v>14.108000000000001</v>
      </c>
      <c r="G17" s="14">
        <f t="shared" ref="G17" si="12">D17+F17</f>
        <v>28.108000000000001</v>
      </c>
      <c r="H17" s="16" t="s">
        <v>5</v>
      </c>
      <c r="I17" s="14">
        <v>0.70299999999999996</v>
      </c>
      <c r="J17" s="16" t="s">
        <v>7</v>
      </c>
      <c r="K17" s="23">
        <f>SUM((G17*I17*B17)+(G18*I18))</f>
        <v>166.91796200000002</v>
      </c>
      <c r="L17" s="29">
        <v>11.35</v>
      </c>
      <c r="M17" s="25">
        <f>K17-L17</f>
        <v>155.56796200000002</v>
      </c>
      <c r="N17" s="31" t="s">
        <v>5</v>
      </c>
      <c r="O17" s="29">
        <v>1</v>
      </c>
      <c r="P17" s="23">
        <f t="shared" si="7"/>
        <v>155.56796200000002</v>
      </c>
      <c r="Q17" s="27">
        <f>SUM(M17*10.764)</f>
        <v>1674.5335429680001</v>
      </c>
      <c r="R17" s="29" t="s">
        <v>28</v>
      </c>
      <c r="S17" s="48"/>
      <c r="T17" s="49"/>
      <c r="U17" s="44"/>
    </row>
    <row r="18" spans="1:21" ht="15.75" x14ac:dyDescent="0.25">
      <c r="A18" s="30"/>
      <c r="B18" s="1"/>
      <c r="C18" s="16" t="s">
        <v>5</v>
      </c>
      <c r="D18" s="14"/>
      <c r="E18" s="16" t="s">
        <v>6</v>
      </c>
      <c r="F18" s="14"/>
      <c r="G18" s="14">
        <v>11.217000000000001</v>
      </c>
      <c r="H18" s="16" t="s">
        <v>5</v>
      </c>
      <c r="I18" s="14">
        <v>14</v>
      </c>
      <c r="J18" s="16" t="s">
        <v>7</v>
      </c>
      <c r="K18" s="24"/>
      <c r="L18" s="30"/>
      <c r="M18" s="26"/>
      <c r="N18" s="32"/>
      <c r="O18" s="30"/>
      <c r="P18" s="24"/>
      <c r="Q18" s="28"/>
      <c r="R18" s="30"/>
      <c r="S18" s="48"/>
      <c r="T18" s="49"/>
      <c r="U18" s="44"/>
    </row>
    <row r="19" spans="1:21" ht="15.75" x14ac:dyDescent="0.25">
      <c r="A19" s="18">
        <v>20</v>
      </c>
      <c r="B19" s="17">
        <v>0.5</v>
      </c>
      <c r="C19" s="18" t="s">
        <v>5</v>
      </c>
      <c r="D19" s="19">
        <v>14.108000000000001</v>
      </c>
      <c r="E19" s="18" t="s">
        <v>6</v>
      </c>
      <c r="F19" s="19">
        <v>15.487</v>
      </c>
      <c r="G19" s="19">
        <f t="shared" ref="G19:G32" si="13">D19+F19</f>
        <v>29.594999999999999</v>
      </c>
      <c r="H19" s="18" t="s">
        <v>5</v>
      </c>
      <c r="I19" s="19">
        <v>8.9</v>
      </c>
      <c r="J19" s="18" t="s">
        <v>7</v>
      </c>
      <c r="K19" s="12">
        <v>131.69</v>
      </c>
      <c r="L19" s="18">
        <v>0</v>
      </c>
      <c r="M19" s="20">
        <f>(K19-L19)</f>
        <v>131.69</v>
      </c>
      <c r="N19" s="19" t="s">
        <v>5</v>
      </c>
      <c r="O19" s="18">
        <v>1</v>
      </c>
      <c r="P19" s="20">
        <f t="shared" si="7"/>
        <v>131.69</v>
      </c>
      <c r="Q19" s="19">
        <f>M19*10.764</f>
        <v>1417.5111599999998</v>
      </c>
      <c r="R19" s="18" t="s">
        <v>26</v>
      </c>
      <c r="S19" s="50"/>
      <c r="T19" s="51"/>
      <c r="U19" s="52"/>
    </row>
    <row r="20" spans="1:21" ht="15.75" x14ac:dyDescent="0.25">
      <c r="A20" s="3">
        <v>21</v>
      </c>
      <c r="B20" s="10">
        <v>0.5</v>
      </c>
      <c r="C20" s="3" t="s">
        <v>5</v>
      </c>
      <c r="D20" s="15">
        <v>15.487</v>
      </c>
      <c r="E20" s="3" t="s">
        <v>6</v>
      </c>
      <c r="F20" s="15">
        <v>16.864999999999998</v>
      </c>
      <c r="G20" s="15">
        <f t="shared" si="13"/>
        <v>32.351999999999997</v>
      </c>
      <c r="H20" s="3" t="s">
        <v>5</v>
      </c>
      <c r="I20" s="15">
        <v>8.9</v>
      </c>
      <c r="J20" s="3" t="s">
        <v>7</v>
      </c>
      <c r="K20" s="12">
        <f t="shared" ref="K20" si="14">B20*G20*I20</f>
        <v>143.96639999999999</v>
      </c>
      <c r="L20" s="3">
        <v>0</v>
      </c>
      <c r="M20" s="12">
        <f t="shared" ref="M20:M21" si="15">K20-L20</f>
        <v>143.96639999999999</v>
      </c>
      <c r="N20" s="15" t="s">
        <v>5</v>
      </c>
      <c r="O20" s="3">
        <v>1</v>
      </c>
      <c r="P20" s="12">
        <f t="shared" ref="P20:P22" si="16">M20*O20</f>
        <v>143.96639999999999</v>
      </c>
      <c r="Q20" s="19">
        <f t="shared" ref="Q20:Q21" si="17">M20*10.764</f>
        <v>1549.6543295999998</v>
      </c>
      <c r="R20" s="3" t="s">
        <v>26</v>
      </c>
      <c r="S20" s="53"/>
      <c r="T20" s="54"/>
      <c r="U20" s="52"/>
    </row>
    <row r="21" spans="1:21" ht="15.75" x14ac:dyDescent="0.25">
      <c r="A21" s="3">
        <v>22</v>
      </c>
      <c r="B21" s="10">
        <v>0.5</v>
      </c>
      <c r="C21" s="3" t="s">
        <v>5</v>
      </c>
      <c r="D21" s="15">
        <v>16.864999999999998</v>
      </c>
      <c r="E21" s="3" t="s">
        <v>6</v>
      </c>
      <c r="F21" s="15">
        <v>18.244</v>
      </c>
      <c r="G21" s="15">
        <f t="shared" si="13"/>
        <v>35.108999999999995</v>
      </c>
      <c r="H21" s="3" t="s">
        <v>5</v>
      </c>
      <c r="I21" s="15">
        <v>8.9</v>
      </c>
      <c r="J21" s="3" t="s">
        <v>7</v>
      </c>
      <c r="K21" s="12">
        <v>156.22999999999999</v>
      </c>
      <c r="L21" s="3">
        <v>0</v>
      </c>
      <c r="M21" s="12">
        <f t="shared" si="15"/>
        <v>156.22999999999999</v>
      </c>
      <c r="N21" s="15" t="s">
        <v>5</v>
      </c>
      <c r="O21" s="3">
        <v>1</v>
      </c>
      <c r="P21" s="12">
        <f t="shared" si="16"/>
        <v>156.22999999999999</v>
      </c>
      <c r="Q21" s="19">
        <f t="shared" si="17"/>
        <v>1681.6597199999999</v>
      </c>
      <c r="R21" s="3" t="s">
        <v>26</v>
      </c>
      <c r="S21" s="53"/>
      <c r="T21" s="54"/>
      <c r="U21" s="52"/>
    </row>
    <row r="22" spans="1:21" ht="15.75" x14ac:dyDescent="0.25">
      <c r="A22" s="33">
        <v>23</v>
      </c>
      <c r="B22" s="10">
        <v>0.5</v>
      </c>
      <c r="C22" s="3" t="s">
        <v>5</v>
      </c>
      <c r="D22" s="15">
        <v>18.244</v>
      </c>
      <c r="E22" s="3" t="s">
        <v>6</v>
      </c>
      <c r="F22" s="15">
        <v>18.594000000000001</v>
      </c>
      <c r="G22" s="15">
        <f t="shared" si="13"/>
        <v>36.838000000000001</v>
      </c>
      <c r="H22" s="3" t="s">
        <v>5</v>
      </c>
      <c r="I22" s="15">
        <v>2.2629999999999999</v>
      </c>
      <c r="J22" s="3" t="s">
        <v>7</v>
      </c>
      <c r="K22" s="25">
        <v>168.21</v>
      </c>
      <c r="L22" s="33">
        <v>0</v>
      </c>
      <c r="M22" s="25">
        <f>(K22-L22)+(K23-L23)</f>
        <v>168.21</v>
      </c>
      <c r="N22" s="31" t="s">
        <v>5</v>
      </c>
      <c r="O22" s="33">
        <v>1</v>
      </c>
      <c r="P22" s="25">
        <f t="shared" si="16"/>
        <v>168.21</v>
      </c>
      <c r="Q22" s="31">
        <f>SUM(M22*10.764)</f>
        <v>1810.6124399999999</v>
      </c>
      <c r="R22" s="33" t="s">
        <v>26</v>
      </c>
      <c r="S22" s="55"/>
      <c r="T22" s="56"/>
      <c r="U22" s="52"/>
    </row>
    <row r="23" spans="1:21" ht="15.75" x14ac:dyDescent="0.25">
      <c r="A23" s="34"/>
      <c r="B23" s="10">
        <v>0.5</v>
      </c>
      <c r="C23" s="3" t="s">
        <v>5</v>
      </c>
      <c r="D23" s="15">
        <v>18.594000000000001</v>
      </c>
      <c r="E23" s="3" t="s">
        <v>6</v>
      </c>
      <c r="F23" s="15">
        <v>19.536000000000001</v>
      </c>
      <c r="G23" s="15">
        <f t="shared" si="13"/>
        <v>38.130000000000003</v>
      </c>
      <c r="H23" s="3" t="s">
        <v>5</v>
      </c>
      <c r="I23" s="15">
        <v>6.6369999999999996</v>
      </c>
      <c r="J23" s="3" t="s">
        <v>7</v>
      </c>
      <c r="K23" s="26"/>
      <c r="L23" s="34"/>
      <c r="M23" s="26"/>
      <c r="N23" s="32"/>
      <c r="O23" s="34"/>
      <c r="P23" s="26"/>
      <c r="Q23" s="32"/>
      <c r="R23" s="34"/>
      <c r="S23" s="55"/>
      <c r="T23" s="56"/>
      <c r="U23" s="52"/>
    </row>
    <row r="24" spans="1:21" ht="15.75" x14ac:dyDescent="0.25">
      <c r="A24" s="16">
        <v>24</v>
      </c>
      <c r="B24" s="1">
        <v>0.5</v>
      </c>
      <c r="C24" s="16" t="s">
        <v>5</v>
      </c>
      <c r="D24" s="14">
        <v>19.536000000000001</v>
      </c>
      <c r="E24" s="16" t="s">
        <v>6</v>
      </c>
      <c r="F24" s="14">
        <v>20.797999999999998</v>
      </c>
      <c r="G24" s="14">
        <f t="shared" si="13"/>
        <v>40.334000000000003</v>
      </c>
      <c r="H24" s="16" t="s">
        <v>5</v>
      </c>
      <c r="I24" s="14">
        <v>8.9</v>
      </c>
      <c r="J24" s="16" t="s">
        <v>7</v>
      </c>
      <c r="K24" s="2">
        <f>SUM(G24*I24*B24)</f>
        <v>179.48630000000003</v>
      </c>
      <c r="L24" s="16">
        <v>0</v>
      </c>
      <c r="M24" s="12">
        <f t="shared" ref="M24:M25" si="18">K24-L24</f>
        <v>179.48630000000003</v>
      </c>
      <c r="N24" s="15" t="s">
        <v>5</v>
      </c>
      <c r="O24" s="16">
        <v>1</v>
      </c>
      <c r="P24" s="2">
        <f t="shared" ref="P24:P34" si="19">M24*O24</f>
        <v>179.48630000000003</v>
      </c>
      <c r="Q24" s="14">
        <f>M24*10.764</f>
        <v>1931.9905332000003</v>
      </c>
      <c r="R24" s="16" t="s">
        <v>26</v>
      </c>
      <c r="S24" s="45"/>
      <c r="T24" s="46"/>
      <c r="U24" s="44"/>
    </row>
    <row r="25" spans="1:21" ht="15.75" x14ac:dyDescent="0.25">
      <c r="A25" s="16">
        <v>25</v>
      </c>
      <c r="B25" s="1">
        <v>0.5</v>
      </c>
      <c r="C25" s="16" t="s">
        <v>5</v>
      </c>
      <c r="D25" s="14">
        <v>20.797999999999998</v>
      </c>
      <c r="E25" s="16" t="s">
        <v>6</v>
      </c>
      <c r="F25" s="14">
        <v>22.216999999999999</v>
      </c>
      <c r="G25" s="14">
        <f t="shared" si="13"/>
        <v>43.015000000000001</v>
      </c>
      <c r="H25" s="16" t="s">
        <v>5</v>
      </c>
      <c r="I25" s="14">
        <v>10</v>
      </c>
      <c r="J25" s="16" t="s">
        <v>7</v>
      </c>
      <c r="K25" s="2">
        <f>SUM(G25*I25*B25)</f>
        <v>215.07499999999999</v>
      </c>
      <c r="L25" s="16">
        <v>0</v>
      </c>
      <c r="M25" s="12">
        <f t="shared" si="18"/>
        <v>215.07499999999999</v>
      </c>
      <c r="N25" s="15" t="s">
        <v>5</v>
      </c>
      <c r="O25" s="16">
        <v>1</v>
      </c>
      <c r="P25" s="2">
        <f t="shared" si="19"/>
        <v>215.07499999999999</v>
      </c>
      <c r="Q25" s="14">
        <f t="shared" ref="Q25:Q26" si="20">M25*10.764</f>
        <v>2315.0672999999997</v>
      </c>
      <c r="R25" s="16" t="s">
        <v>26</v>
      </c>
      <c r="S25" s="45"/>
      <c r="T25" s="46"/>
      <c r="U25" s="44"/>
    </row>
    <row r="26" spans="1:21" ht="15.75" x14ac:dyDescent="0.25">
      <c r="A26" s="16">
        <v>26</v>
      </c>
      <c r="B26" s="1">
        <v>0.5</v>
      </c>
      <c r="C26" s="16" t="s">
        <v>5</v>
      </c>
      <c r="D26" s="14">
        <v>22.216999999999999</v>
      </c>
      <c r="E26" s="16" t="s">
        <v>6</v>
      </c>
      <c r="F26" s="14">
        <v>23.635999999999999</v>
      </c>
      <c r="G26" s="14">
        <f t="shared" si="13"/>
        <v>45.852999999999994</v>
      </c>
      <c r="H26" s="16" t="s">
        <v>5</v>
      </c>
      <c r="I26" s="14">
        <v>10</v>
      </c>
      <c r="J26" s="16" t="s">
        <v>7</v>
      </c>
      <c r="K26" s="2">
        <f t="shared" ref="K26:K32" si="21">B26*G26*I26</f>
        <v>229.26499999999999</v>
      </c>
      <c r="L26" s="16">
        <v>0</v>
      </c>
      <c r="M26" s="12">
        <f t="shared" ref="M26" si="22">SUM(K26-L26)</f>
        <v>229.26499999999999</v>
      </c>
      <c r="N26" s="15" t="s">
        <v>5</v>
      </c>
      <c r="O26" s="16">
        <v>1</v>
      </c>
      <c r="P26" s="2">
        <f t="shared" si="19"/>
        <v>229.26499999999999</v>
      </c>
      <c r="Q26" s="14">
        <f t="shared" si="20"/>
        <v>2467.8084599999997</v>
      </c>
      <c r="R26" s="16" t="s">
        <v>26</v>
      </c>
      <c r="S26" s="45"/>
      <c r="T26" s="46"/>
      <c r="U26" s="44"/>
    </row>
    <row r="27" spans="1:21" ht="15.75" x14ac:dyDescent="0.25">
      <c r="A27" s="29">
        <v>27</v>
      </c>
      <c r="B27" s="1">
        <v>0.5</v>
      </c>
      <c r="C27" s="16" t="s">
        <v>5</v>
      </c>
      <c r="D27" s="14">
        <v>23.635999999999999</v>
      </c>
      <c r="E27" s="16" t="s">
        <v>6</v>
      </c>
      <c r="F27" s="14">
        <v>24.927</v>
      </c>
      <c r="G27" s="14">
        <f t="shared" ref="G27" si="23">D27+F27</f>
        <v>48.563000000000002</v>
      </c>
      <c r="H27" s="16" t="s">
        <v>5</v>
      </c>
      <c r="I27" s="14">
        <v>9.0960000000000001</v>
      </c>
      <c r="J27" s="16" t="s">
        <v>7</v>
      </c>
      <c r="K27" s="23">
        <f>SUM((G27*I27*B27)+(G28*I28*B28))</f>
        <v>284.53344600000003</v>
      </c>
      <c r="L27" s="29">
        <v>0</v>
      </c>
      <c r="M27" s="25">
        <f t="shared" ref="M27" si="24">SUM(K27-L27)</f>
        <v>284.53344600000003</v>
      </c>
      <c r="N27" s="31" t="s">
        <v>5</v>
      </c>
      <c r="O27" s="29">
        <v>1</v>
      </c>
      <c r="P27" s="23">
        <f t="shared" ref="P27" si="25">M27*O27</f>
        <v>284.53344600000003</v>
      </c>
      <c r="Q27" s="27">
        <f>SUM(M27*10.764)</f>
        <v>3062.7180127440001</v>
      </c>
      <c r="R27" s="29" t="s">
        <v>26</v>
      </c>
      <c r="S27" s="48"/>
      <c r="T27" s="49"/>
      <c r="U27" s="44"/>
    </row>
    <row r="28" spans="1:21" ht="15.75" x14ac:dyDescent="0.25">
      <c r="A28" s="30"/>
      <c r="B28" s="1">
        <v>0.5</v>
      </c>
      <c r="C28" s="16" t="s">
        <v>5</v>
      </c>
      <c r="D28" s="14">
        <v>24.927</v>
      </c>
      <c r="E28" s="16" t="s">
        <v>6</v>
      </c>
      <c r="F28" s="14">
        <v>25.029</v>
      </c>
      <c r="G28" s="14">
        <f t="shared" si="13"/>
        <v>49.956000000000003</v>
      </c>
      <c r="H28" s="16" t="s">
        <v>5</v>
      </c>
      <c r="I28" s="14">
        <v>2.5489999999999999</v>
      </c>
      <c r="J28" s="16" t="s">
        <v>7</v>
      </c>
      <c r="K28" s="24"/>
      <c r="L28" s="30"/>
      <c r="M28" s="26"/>
      <c r="N28" s="32"/>
      <c r="O28" s="30"/>
      <c r="P28" s="24"/>
      <c r="Q28" s="28"/>
      <c r="R28" s="30"/>
      <c r="S28" s="48"/>
      <c r="T28" s="49"/>
      <c r="U28" s="44"/>
    </row>
    <row r="29" spans="1:21" ht="15.75" x14ac:dyDescent="0.25">
      <c r="A29" s="3">
        <v>28</v>
      </c>
      <c r="B29" s="10">
        <v>0.5</v>
      </c>
      <c r="C29" s="3" t="s">
        <v>5</v>
      </c>
      <c r="D29" s="15">
        <v>25.029</v>
      </c>
      <c r="E29" s="3" t="s">
        <v>6</v>
      </c>
      <c r="F29" s="15">
        <v>25.495000000000001</v>
      </c>
      <c r="G29" s="15">
        <f t="shared" si="13"/>
        <v>50.524000000000001</v>
      </c>
      <c r="H29" s="3" t="s">
        <v>5</v>
      </c>
      <c r="I29" s="15">
        <v>11.645</v>
      </c>
      <c r="J29" s="3" t="s">
        <v>7</v>
      </c>
      <c r="K29" s="12">
        <v>294.17</v>
      </c>
      <c r="L29" s="3">
        <v>0</v>
      </c>
      <c r="M29" s="12">
        <f t="shared" ref="M29:M32" si="26">K29-L29</f>
        <v>294.17</v>
      </c>
      <c r="N29" s="15" t="s">
        <v>5</v>
      </c>
      <c r="O29" s="3">
        <v>1</v>
      </c>
      <c r="P29" s="12">
        <f t="shared" si="19"/>
        <v>294.17</v>
      </c>
      <c r="Q29" s="15">
        <f>M29*10.764</f>
        <v>3166.4458799999998</v>
      </c>
      <c r="R29" s="3" t="s">
        <v>26</v>
      </c>
      <c r="S29" s="53"/>
      <c r="T29" s="54"/>
      <c r="U29" s="52"/>
    </row>
    <row r="30" spans="1:21" ht="15.75" x14ac:dyDescent="0.25">
      <c r="A30" s="16">
        <v>29</v>
      </c>
      <c r="B30" s="1">
        <v>0.5</v>
      </c>
      <c r="C30" s="16" t="s">
        <v>5</v>
      </c>
      <c r="D30" s="14">
        <v>25.495000000000001</v>
      </c>
      <c r="E30" s="16" t="s">
        <v>6</v>
      </c>
      <c r="F30" s="14">
        <v>25.960999999999999</v>
      </c>
      <c r="G30" s="14">
        <f t="shared" si="13"/>
        <v>51.456000000000003</v>
      </c>
      <c r="H30" s="16" t="s">
        <v>5</v>
      </c>
      <c r="I30" s="14">
        <v>11.645</v>
      </c>
      <c r="J30" s="16" t="s">
        <v>7</v>
      </c>
      <c r="K30" s="2">
        <f t="shared" si="21"/>
        <v>299.60255999999998</v>
      </c>
      <c r="L30" s="16">
        <v>0</v>
      </c>
      <c r="M30" s="12">
        <f t="shared" si="26"/>
        <v>299.60255999999998</v>
      </c>
      <c r="N30" s="15" t="s">
        <v>5</v>
      </c>
      <c r="O30" s="16">
        <v>1</v>
      </c>
      <c r="P30" s="2">
        <f t="shared" si="19"/>
        <v>299.60255999999998</v>
      </c>
      <c r="Q30" s="15">
        <f t="shared" ref="Q30:Q35" si="27">M30*10.764</f>
        <v>3224.9219558399996</v>
      </c>
      <c r="R30" s="16" t="s">
        <v>26</v>
      </c>
      <c r="S30" s="45"/>
      <c r="T30" s="46"/>
      <c r="U30" s="44"/>
    </row>
    <row r="31" spans="1:21" ht="15.75" x14ac:dyDescent="0.25">
      <c r="A31" s="16">
        <v>30</v>
      </c>
      <c r="B31" s="1">
        <v>0.5</v>
      </c>
      <c r="C31" s="16" t="s">
        <v>5</v>
      </c>
      <c r="D31" s="14">
        <v>25.960999999999999</v>
      </c>
      <c r="E31" s="16" t="s">
        <v>6</v>
      </c>
      <c r="F31" s="14">
        <v>26.427</v>
      </c>
      <c r="G31" s="14">
        <f t="shared" si="13"/>
        <v>52.387999999999998</v>
      </c>
      <c r="H31" s="16" t="s">
        <v>5</v>
      </c>
      <c r="I31" s="14">
        <v>11.645</v>
      </c>
      <c r="J31" s="16" t="s">
        <v>7</v>
      </c>
      <c r="K31" s="2">
        <f t="shared" si="21"/>
        <v>305.02912999999995</v>
      </c>
      <c r="L31" s="16">
        <v>0</v>
      </c>
      <c r="M31" s="12">
        <f t="shared" si="26"/>
        <v>305.02912999999995</v>
      </c>
      <c r="N31" s="15" t="s">
        <v>5</v>
      </c>
      <c r="O31" s="16">
        <v>1</v>
      </c>
      <c r="P31" s="2">
        <f t="shared" si="19"/>
        <v>305.02912999999995</v>
      </c>
      <c r="Q31" s="15">
        <f t="shared" si="27"/>
        <v>3283.3335553199995</v>
      </c>
      <c r="R31" s="16" t="s">
        <v>26</v>
      </c>
      <c r="S31" s="45"/>
      <c r="T31" s="46"/>
      <c r="U31" s="44"/>
    </row>
    <row r="32" spans="1:21" ht="15.75" x14ac:dyDescent="0.25">
      <c r="A32" s="16">
        <v>31</v>
      </c>
      <c r="B32" s="1">
        <v>0.5</v>
      </c>
      <c r="C32" s="16" t="s">
        <v>5</v>
      </c>
      <c r="D32" s="14">
        <v>7.9269999999999996</v>
      </c>
      <c r="E32" s="16" t="s">
        <v>6</v>
      </c>
      <c r="F32" s="14">
        <v>8.5280000000000005</v>
      </c>
      <c r="G32" s="14">
        <f t="shared" si="13"/>
        <v>16.454999999999998</v>
      </c>
      <c r="H32" s="16" t="s">
        <v>5</v>
      </c>
      <c r="I32" s="14">
        <v>15</v>
      </c>
      <c r="J32" s="16" t="s">
        <v>7</v>
      </c>
      <c r="K32" s="2">
        <f t="shared" si="21"/>
        <v>123.41249999999999</v>
      </c>
      <c r="L32" s="16">
        <v>0</v>
      </c>
      <c r="M32" s="12">
        <f t="shared" si="26"/>
        <v>123.41249999999999</v>
      </c>
      <c r="N32" s="15" t="s">
        <v>5</v>
      </c>
      <c r="O32" s="16">
        <v>1</v>
      </c>
      <c r="P32" s="2">
        <f t="shared" si="19"/>
        <v>123.41249999999999</v>
      </c>
      <c r="Q32" s="15">
        <f t="shared" si="27"/>
        <v>1328.4121499999999</v>
      </c>
      <c r="R32" s="16" t="s">
        <v>27</v>
      </c>
      <c r="S32" s="45"/>
      <c r="T32" s="46"/>
      <c r="U32" s="44"/>
    </row>
    <row r="33" spans="1:21" ht="15.75" x14ac:dyDescent="0.25">
      <c r="A33" s="16">
        <v>32</v>
      </c>
      <c r="B33" s="1"/>
      <c r="C33" s="16" t="s">
        <v>5</v>
      </c>
      <c r="D33" s="14"/>
      <c r="E33" s="16" t="s">
        <v>6</v>
      </c>
      <c r="F33" s="14"/>
      <c r="G33" s="14">
        <v>15</v>
      </c>
      <c r="H33" s="16" t="s">
        <v>5</v>
      </c>
      <c r="I33" s="14">
        <v>7.5</v>
      </c>
      <c r="J33" s="16" t="s">
        <v>7</v>
      </c>
      <c r="K33" s="2">
        <f t="shared" ref="K33:K49" si="28">SUM(G33*I33)</f>
        <v>112.5</v>
      </c>
      <c r="L33" s="16">
        <v>0</v>
      </c>
      <c r="M33" s="12">
        <f t="shared" ref="M33:M34" si="29">SUM(K33-L33)</f>
        <v>112.5</v>
      </c>
      <c r="N33" s="15" t="s">
        <v>5</v>
      </c>
      <c r="O33" s="16">
        <v>1</v>
      </c>
      <c r="P33" s="2">
        <f t="shared" si="19"/>
        <v>112.5</v>
      </c>
      <c r="Q33" s="15">
        <f t="shared" si="27"/>
        <v>1210.9499999999998</v>
      </c>
      <c r="R33" s="16" t="s">
        <v>27</v>
      </c>
      <c r="S33" s="45"/>
      <c r="T33" s="46"/>
      <c r="U33" s="44"/>
    </row>
    <row r="34" spans="1:21" ht="15.75" x14ac:dyDescent="0.25">
      <c r="A34" s="16">
        <v>33</v>
      </c>
      <c r="B34" s="1"/>
      <c r="C34" s="16" t="s">
        <v>5</v>
      </c>
      <c r="D34" s="14"/>
      <c r="E34" s="16" t="s">
        <v>6</v>
      </c>
      <c r="F34" s="14"/>
      <c r="G34" s="14">
        <v>15</v>
      </c>
      <c r="H34" s="16" t="s">
        <v>5</v>
      </c>
      <c r="I34" s="14">
        <v>11</v>
      </c>
      <c r="J34" s="16" t="s">
        <v>7</v>
      </c>
      <c r="K34" s="2">
        <f t="shared" si="28"/>
        <v>165</v>
      </c>
      <c r="L34" s="2">
        <v>9.02</v>
      </c>
      <c r="M34" s="12">
        <f t="shared" si="29"/>
        <v>155.97999999999999</v>
      </c>
      <c r="N34" s="15" t="s">
        <v>5</v>
      </c>
      <c r="O34" s="16">
        <v>1</v>
      </c>
      <c r="P34" s="2">
        <f t="shared" si="19"/>
        <v>155.97999999999999</v>
      </c>
      <c r="Q34" s="15">
        <f t="shared" si="27"/>
        <v>1678.9687199999998</v>
      </c>
      <c r="R34" s="16" t="s">
        <v>29</v>
      </c>
      <c r="S34" s="45"/>
      <c r="T34" s="46"/>
      <c r="U34" s="44"/>
    </row>
    <row r="35" spans="1:21" ht="15.75" x14ac:dyDescent="0.25">
      <c r="A35" s="3">
        <v>34</v>
      </c>
      <c r="B35" s="10">
        <v>0.5</v>
      </c>
      <c r="C35" s="3" t="s">
        <v>5</v>
      </c>
      <c r="D35" s="15">
        <v>7.95</v>
      </c>
      <c r="E35" s="3" t="s">
        <v>6</v>
      </c>
      <c r="F35" s="15">
        <v>8.3810000000000002</v>
      </c>
      <c r="G35" s="15">
        <f t="shared" ref="G35:G38" si="30">D35+F35</f>
        <v>16.331</v>
      </c>
      <c r="H35" s="3" t="s">
        <v>5</v>
      </c>
      <c r="I35" s="15">
        <v>18.984999999999999</v>
      </c>
      <c r="J35" s="3" t="s">
        <v>7</v>
      </c>
      <c r="K35" s="12">
        <f t="shared" ref="K35" si="31">B35*G35*I35</f>
        <v>155.0220175</v>
      </c>
      <c r="L35" s="3">
        <v>0</v>
      </c>
      <c r="M35" s="12">
        <f t="shared" ref="M35" si="32">K35-L35</f>
        <v>155.0220175</v>
      </c>
      <c r="N35" s="15" t="s">
        <v>5</v>
      </c>
      <c r="O35" s="3">
        <v>1</v>
      </c>
      <c r="P35" s="12">
        <f t="shared" ref="P35:P36" si="33">M35*O35</f>
        <v>155.0220175</v>
      </c>
      <c r="Q35" s="15">
        <f t="shared" si="27"/>
        <v>1668.6569963699999</v>
      </c>
      <c r="R35" s="3" t="s">
        <v>27</v>
      </c>
      <c r="S35" s="53"/>
      <c r="T35" s="54"/>
      <c r="U35" s="52"/>
    </row>
    <row r="36" spans="1:21" ht="15.75" x14ac:dyDescent="0.25">
      <c r="A36" s="29">
        <v>35</v>
      </c>
      <c r="B36" s="1">
        <v>0.5</v>
      </c>
      <c r="C36" s="16" t="s">
        <v>5</v>
      </c>
      <c r="D36" s="14">
        <v>16.274000000000001</v>
      </c>
      <c r="E36" s="16" t="s">
        <v>6</v>
      </c>
      <c r="F36" s="14">
        <v>17.248999999999999</v>
      </c>
      <c r="G36" s="14">
        <f t="shared" si="30"/>
        <v>33.522999999999996</v>
      </c>
      <c r="H36" s="16" t="s">
        <v>5</v>
      </c>
      <c r="I36" s="14">
        <v>5.601</v>
      </c>
      <c r="J36" s="16" t="s">
        <v>7</v>
      </c>
      <c r="K36" s="23">
        <f>SUM((G36*I36*B36)+(G37*I37*B37))</f>
        <v>161.67307449999998</v>
      </c>
      <c r="L36" s="29">
        <v>0</v>
      </c>
      <c r="M36" s="25">
        <f>(K36-L36)+(K37-L37)</f>
        <v>161.67307449999998</v>
      </c>
      <c r="N36" s="31" t="s">
        <v>5</v>
      </c>
      <c r="O36" s="29">
        <v>1</v>
      </c>
      <c r="P36" s="23">
        <f t="shared" si="33"/>
        <v>161.67307449999998</v>
      </c>
      <c r="Q36" s="27">
        <f>SUM(M36*10.764)</f>
        <v>1740.2489739179998</v>
      </c>
      <c r="R36" s="29" t="s">
        <v>27</v>
      </c>
      <c r="S36" s="48"/>
      <c r="T36" s="49"/>
      <c r="U36" s="44"/>
    </row>
    <row r="37" spans="1:21" ht="15.75" x14ac:dyDescent="0.25">
      <c r="A37" s="30"/>
      <c r="B37" s="1">
        <v>0.5</v>
      </c>
      <c r="C37" s="16" t="s">
        <v>5</v>
      </c>
      <c r="D37" s="14">
        <v>17.248999999999999</v>
      </c>
      <c r="E37" s="16" t="s">
        <v>6</v>
      </c>
      <c r="F37" s="14">
        <v>17.524999999999999</v>
      </c>
      <c r="G37" s="14">
        <f t="shared" si="30"/>
        <v>34.774000000000001</v>
      </c>
      <c r="H37" s="16" t="s">
        <v>5</v>
      </c>
      <c r="I37" s="14">
        <v>3.899</v>
      </c>
      <c r="J37" s="16" t="s">
        <v>7</v>
      </c>
      <c r="K37" s="24"/>
      <c r="L37" s="30"/>
      <c r="M37" s="26"/>
      <c r="N37" s="32"/>
      <c r="O37" s="30"/>
      <c r="P37" s="24"/>
      <c r="Q37" s="28"/>
      <c r="R37" s="30"/>
      <c r="S37" s="48"/>
      <c r="T37" s="49"/>
      <c r="U37" s="44"/>
    </row>
    <row r="38" spans="1:21" ht="15.75" x14ac:dyDescent="0.25">
      <c r="A38" s="16">
        <v>36</v>
      </c>
      <c r="B38" s="1">
        <v>0.5</v>
      </c>
      <c r="C38" s="16" t="s">
        <v>5</v>
      </c>
      <c r="D38" s="14">
        <v>17.524999999999999</v>
      </c>
      <c r="E38" s="16" t="s">
        <v>6</v>
      </c>
      <c r="F38" s="14">
        <v>18.268999999999998</v>
      </c>
      <c r="G38" s="14">
        <f t="shared" si="30"/>
        <v>35.793999999999997</v>
      </c>
      <c r="H38" s="16" t="s">
        <v>5</v>
      </c>
      <c r="I38" s="14">
        <v>10.5</v>
      </c>
      <c r="J38" s="16" t="s">
        <v>7</v>
      </c>
      <c r="K38" s="2">
        <f t="shared" ref="K38" si="34">B38*G38*I38</f>
        <v>187.91849999999999</v>
      </c>
      <c r="L38" s="16">
        <v>7.72</v>
      </c>
      <c r="M38" s="12">
        <f t="shared" ref="M38" si="35">K38-L38</f>
        <v>180.1985</v>
      </c>
      <c r="N38" s="15" t="s">
        <v>5</v>
      </c>
      <c r="O38" s="16">
        <v>1</v>
      </c>
      <c r="P38" s="2">
        <f t="shared" ref="P38" si="36">M38*O38</f>
        <v>180.1985</v>
      </c>
      <c r="Q38" s="14">
        <f>M38*10.764</f>
        <v>1939.6566539999999</v>
      </c>
      <c r="R38" s="16" t="s">
        <v>29</v>
      </c>
      <c r="S38" s="45"/>
      <c r="T38" s="46"/>
      <c r="U38" s="44"/>
    </row>
    <row r="39" spans="1:21" ht="15.75" x14ac:dyDescent="0.25">
      <c r="A39" s="16">
        <v>37</v>
      </c>
      <c r="B39" s="1">
        <v>0.5</v>
      </c>
      <c r="C39" s="16" t="s">
        <v>5</v>
      </c>
      <c r="D39" s="14">
        <v>18.908999999999999</v>
      </c>
      <c r="E39" s="16" t="s">
        <v>6</v>
      </c>
      <c r="F39" s="14">
        <v>19.652999999999999</v>
      </c>
      <c r="G39" s="14">
        <f t="shared" ref="G39:G41" si="37">D39+F39</f>
        <v>38.561999999999998</v>
      </c>
      <c r="H39" s="16" t="s">
        <v>5</v>
      </c>
      <c r="I39" s="14">
        <v>10.5</v>
      </c>
      <c r="J39" s="16" t="s">
        <v>7</v>
      </c>
      <c r="K39" s="2">
        <f t="shared" ref="K39" si="38">B39*G39*I39</f>
        <v>202.45049999999998</v>
      </c>
      <c r="L39" s="16">
        <v>7.97</v>
      </c>
      <c r="M39" s="12">
        <f t="shared" ref="M39" si="39">K39-L39</f>
        <v>194.48049999999998</v>
      </c>
      <c r="N39" s="15" t="s">
        <v>5</v>
      </c>
      <c r="O39" s="16">
        <v>1</v>
      </c>
      <c r="P39" s="2">
        <f t="shared" ref="P39:P40" si="40">M39*O39</f>
        <v>194.48049999999998</v>
      </c>
      <c r="Q39" s="14">
        <f>M39*10.764</f>
        <v>2093.3881019999994</v>
      </c>
      <c r="R39" s="16" t="s">
        <v>29</v>
      </c>
      <c r="S39" s="45"/>
      <c r="T39" s="46"/>
      <c r="U39" s="44"/>
    </row>
    <row r="40" spans="1:21" ht="15.75" x14ac:dyDescent="0.25">
      <c r="A40" s="29">
        <v>38</v>
      </c>
      <c r="B40" s="1">
        <v>0.5</v>
      </c>
      <c r="C40" s="16" t="s">
        <v>5</v>
      </c>
      <c r="D40" s="14">
        <v>19.652999999999999</v>
      </c>
      <c r="E40" s="16" t="s">
        <v>6</v>
      </c>
      <c r="F40" s="14">
        <v>19.779</v>
      </c>
      <c r="G40" s="14">
        <f t="shared" si="37"/>
        <v>39.432000000000002</v>
      </c>
      <c r="H40" s="16" t="s">
        <v>5</v>
      </c>
      <c r="I40" s="14">
        <v>1.7889999999999999</v>
      </c>
      <c r="J40" s="16" t="s">
        <v>7</v>
      </c>
      <c r="K40" s="23">
        <f>SUM((G40*I40*B40)+(G41*I41*B41))</f>
        <v>187.30405150000001</v>
      </c>
      <c r="L40" s="29">
        <v>0</v>
      </c>
      <c r="M40" s="25">
        <f>(K40-L40)+(K41-L41)</f>
        <v>187.30405150000001</v>
      </c>
      <c r="N40" s="31" t="s">
        <v>5</v>
      </c>
      <c r="O40" s="29">
        <v>1</v>
      </c>
      <c r="P40" s="23">
        <f t="shared" si="40"/>
        <v>187.30405150000001</v>
      </c>
      <c r="Q40" s="27">
        <f>SUM(M40*10.764)</f>
        <v>2016.1408103460001</v>
      </c>
      <c r="R40" s="29" t="s">
        <v>27</v>
      </c>
      <c r="S40" s="48"/>
      <c r="T40" s="49"/>
      <c r="U40" s="44"/>
    </row>
    <row r="41" spans="1:21" ht="15.75" x14ac:dyDescent="0.25">
      <c r="A41" s="30"/>
      <c r="B41" s="1">
        <v>0.5</v>
      </c>
      <c r="C41" s="16" t="s">
        <v>5</v>
      </c>
      <c r="D41" s="14">
        <v>19.779</v>
      </c>
      <c r="E41" s="16" t="s">
        <v>6</v>
      </c>
      <c r="F41" s="14">
        <v>19.942</v>
      </c>
      <c r="G41" s="14">
        <f t="shared" si="37"/>
        <v>39.721000000000004</v>
      </c>
      <c r="H41" s="16" t="s">
        <v>5</v>
      </c>
      <c r="I41" s="14">
        <v>7.6550000000000002</v>
      </c>
      <c r="J41" s="16" t="s">
        <v>7</v>
      </c>
      <c r="K41" s="24"/>
      <c r="L41" s="30"/>
      <c r="M41" s="26"/>
      <c r="N41" s="32"/>
      <c r="O41" s="30"/>
      <c r="P41" s="24"/>
      <c r="Q41" s="28"/>
      <c r="R41" s="30"/>
      <c r="S41" s="48"/>
      <c r="T41" s="49"/>
      <c r="U41" s="44"/>
    </row>
    <row r="42" spans="1:21" ht="15.75" x14ac:dyDescent="0.25">
      <c r="A42" s="16">
        <v>39</v>
      </c>
      <c r="B42" s="1"/>
      <c r="C42" s="16" t="s">
        <v>5</v>
      </c>
      <c r="D42" s="14"/>
      <c r="E42" s="16" t="s">
        <v>6</v>
      </c>
      <c r="F42" s="14"/>
      <c r="G42" s="14">
        <v>11.5</v>
      </c>
      <c r="H42" s="16" t="s">
        <v>5</v>
      </c>
      <c r="I42" s="14">
        <v>14</v>
      </c>
      <c r="J42" s="16" t="s">
        <v>7</v>
      </c>
      <c r="K42" s="2">
        <f t="shared" si="28"/>
        <v>161</v>
      </c>
      <c r="L42" s="16">
        <v>8.68</v>
      </c>
      <c r="M42" s="12">
        <f t="shared" ref="M42:M43" si="41">K42-L42</f>
        <v>152.32</v>
      </c>
      <c r="N42" s="15" t="s">
        <v>5</v>
      </c>
      <c r="O42" s="16">
        <v>1</v>
      </c>
      <c r="P42" s="2">
        <f t="shared" ref="P42:P49" si="42">M42*O42</f>
        <v>152.32</v>
      </c>
      <c r="Q42" s="14">
        <f>M42*10.764</f>
        <v>1639.5724799999998</v>
      </c>
      <c r="R42" s="16" t="s">
        <v>29</v>
      </c>
      <c r="S42" s="45"/>
      <c r="T42" s="46"/>
      <c r="U42" s="44"/>
    </row>
    <row r="43" spans="1:21" ht="15.75" x14ac:dyDescent="0.25">
      <c r="A43" s="16" t="s">
        <v>30</v>
      </c>
      <c r="B43" s="1"/>
      <c r="C43" s="16" t="s">
        <v>5</v>
      </c>
      <c r="D43" s="14"/>
      <c r="E43" s="16" t="s">
        <v>6</v>
      </c>
      <c r="F43" s="14"/>
      <c r="G43" s="14">
        <v>8.2100000000000009</v>
      </c>
      <c r="H43" s="16" t="s">
        <v>5</v>
      </c>
      <c r="I43" s="14">
        <v>14</v>
      </c>
      <c r="J43" s="16" t="s">
        <v>7</v>
      </c>
      <c r="K43" s="2">
        <f t="shared" si="28"/>
        <v>114.94000000000001</v>
      </c>
      <c r="L43" s="2">
        <v>0</v>
      </c>
      <c r="M43" s="12">
        <f t="shared" si="41"/>
        <v>114.94000000000001</v>
      </c>
      <c r="N43" s="15" t="s">
        <v>5</v>
      </c>
      <c r="O43" s="16">
        <v>14</v>
      </c>
      <c r="P43" s="2">
        <f t="shared" si="42"/>
        <v>1609.16</v>
      </c>
      <c r="Q43" s="14">
        <f t="shared" ref="Q43:Q67" si="43">M43*10.764</f>
        <v>1237.21416</v>
      </c>
      <c r="R43" s="16" t="s">
        <v>26</v>
      </c>
      <c r="S43" s="45"/>
      <c r="T43" s="46"/>
      <c r="U43" s="44"/>
    </row>
    <row r="44" spans="1:21" ht="15.75" x14ac:dyDescent="0.25">
      <c r="A44" s="16">
        <v>54</v>
      </c>
      <c r="B44" s="1"/>
      <c r="C44" s="16" t="s">
        <v>5</v>
      </c>
      <c r="D44" s="14"/>
      <c r="E44" s="16" t="s">
        <v>6</v>
      </c>
      <c r="F44" s="14"/>
      <c r="G44" s="14">
        <v>11.56</v>
      </c>
      <c r="H44" s="16" t="s">
        <v>5</v>
      </c>
      <c r="I44" s="14">
        <v>14</v>
      </c>
      <c r="J44" s="16" t="s">
        <v>7</v>
      </c>
      <c r="K44" s="2">
        <f t="shared" si="28"/>
        <v>161.84</v>
      </c>
      <c r="L44" s="2">
        <v>11.48</v>
      </c>
      <c r="M44" s="12">
        <f t="shared" ref="M44:M50" si="44">SUM(K44-L44)</f>
        <v>150.36000000000001</v>
      </c>
      <c r="N44" s="15" t="s">
        <v>5</v>
      </c>
      <c r="O44" s="16">
        <v>1</v>
      </c>
      <c r="P44" s="2">
        <f t="shared" si="42"/>
        <v>150.36000000000001</v>
      </c>
      <c r="Q44" s="14">
        <f t="shared" si="43"/>
        <v>1618.47504</v>
      </c>
      <c r="R44" s="16" t="s">
        <v>28</v>
      </c>
      <c r="S44" s="45"/>
      <c r="T44" s="46"/>
      <c r="U44" s="44"/>
    </row>
    <row r="45" spans="1:21" ht="15.75" x14ac:dyDescent="0.25">
      <c r="A45" s="16">
        <v>55</v>
      </c>
      <c r="B45" s="1"/>
      <c r="C45" s="16" t="s">
        <v>5</v>
      </c>
      <c r="D45" s="14"/>
      <c r="E45" s="16" t="s">
        <v>6</v>
      </c>
      <c r="F45" s="14"/>
      <c r="G45" s="14">
        <v>11.64</v>
      </c>
      <c r="H45" s="16" t="s">
        <v>5</v>
      </c>
      <c r="I45" s="14">
        <v>14</v>
      </c>
      <c r="J45" s="16" t="s">
        <v>7</v>
      </c>
      <c r="K45" s="2">
        <f t="shared" ref="K45" si="45">SUM(G45*I45)</f>
        <v>162.96</v>
      </c>
      <c r="L45" s="2">
        <v>11.49</v>
      </c>
      <c r="M45" s="12">
        <f t="shared" si="44"/>
        <v>151.47</v>
      </c>
      <c r="N45" s="15" t="s">
        <v>5</v>
      </c>
      <c r="O45" s="16">
        <v>1</v>
      </c>
      <c r="P45" s="2">
        <f t="shared" ref="P45" si="46">M45*O45</f>
        <v>151.47</v>
      </c>
      <c r="Q45" s="14">
        <f t="shared" si="43"/>
        <v>1630.4230799999998</v>
      </c>
      <c r="R45" s="16" t="s">
        <v>28</v>
      </c>
      <c r="S45" s="45"/>
      <c r="T45" s="46"/>
      <c r="U45" s="44"/>
    </row>
    <row r="46" spans="1:21" ht="15.75" x14ac:dyDescent="0.25">
      <c r="A46" s="16" t="s">
        <v>37</v>
      </c>
      <c r="B46" s="1"/>
      <c r="C46" s="16" t="s">
        <v>5</v>
      </c>
      <c r="D46" s="14"/>
      <c r="E46" s="16" t="s">
        <v>6</v>
      </c>
      <c r="F46" s="14"/>
      <c r="G46" s="14">
        <v>7.63</v>
      </c>
      <c r="H46" s="16" t="s">
        <v>5</v>
      </c>
      <c r="I46" s="14">
        <v>14</v>
      </c>
      <c r="J46" s="16" t="s">
        <v>7</v>
      </c>
      <c r="K46" s="2">
        <f t="shared" si="28"/>
        <v>106.82</v>
      </c>
      <c r="L46" s="16">
        <v>0</v>
      </c>
      <c r="M46" s="12">
        <f t="shared" si="44"/>
        <v>106.82</v>
      </c>
      <c r="N46" s="15" t="s">
        <v>5</v>
      </c>
      <c r="O46" s="16">
        <v>8</v>
      </c>
      <c r="P46" s="2">
        <f t="shared" si="42"/>
        <v>854.56</v>
      </c>
      <c r="Q46" s="14">
        <f t="shared" si="43"/>
        <v>1149.8104799999999</v>
      </c>
      <c r="R46" s="16" t="s">
        <v>26</v>
      </c>
      <c r="S46" s="45"/>
      <c r="T46" s="46"/>
      <c r="U46" s="44"/>
    </row>
    <row r="47" spans="1:21" ht="15.75" x14ac:dyDescent="0.25">
      <c r="A47" s="16" t="s">
        <v>38</v>
      </c>
      <c r="B47" s="1"/>
      <c r="C47" s="16" t="s">
        <v>5</v>
      </c>
      <c r="D47" s="14"/>
      <c r="E47" s="16" t="s">
        <v>6</v>
      </c>
      <c r="F47" s="14"/>
      <c r="G47" s="14">
        <v>10.029999999999999</v>
      </c>
      <c r="H47" s="16" t="s">
        <v>5</v>
      </c>
      <c r="I47" s="14">
        <v>14</v>
      </c>
      <c r="J47" s="16" t="s">
        <v>7</v>
      </c>
      <c r="K47" s="2">
        <f t="shared" ref="K47:K48" si="47">SUM(G47*I47)</f>
        <v>140.41999999999999</v>
      </c>
      <c r="L47" s="16">
        <v>0</v>
      </c>
      <c r="M47" s="12">
        <f t="shared" si="44"/>
        <v>140.41999999999999</v>
      </c>
      <c r="N47" s="15" t="s">
        <v>5</v>
      </c>
      <c r="O47" s="16">
        <v>2</v>
      </c>
      <c r="P47" s="2">
        <f t="shared" ref="P47:P48" si="48">M47*O47</f>
        <v>280.83999999999997</v>
      </c>
      <c r="Q47" s="14">
        <f t="shared" si="43"/>
        <v>1511.4808799999998</v>
      </c>
      <c r="R47" s="16" t="s">
        <v>26</v>
      </c>
      <c r="S47" s="45"/>
      <c r="T47" s="46"/>
      <c r="U47" s="44"/>
    </row>
    <row r="48" spans="1:21" ht="15.75" x14ac:dyDescent="0.25">
      <c r="A48" s="16" t="s">
        <v>39</v>
      </c>
      <c r="B48" s="1"/>
      <c r="C48" s="16" t="s">
        <v>5</v>
      </c>
      <c r="D48" s="14"/>
      <c r="E48" s="16" t="s">
        <v>6</v>
      </c>
      <c r="F48" s="14"/>
      <c r="G48" s="14">
        <v>7.63</v>
      </c>
      <c r="H48" s="16" t="s">
        <v>5</v>
      </c>
      <c r="I48" s="14">
        <v>14</v>
      </c>
      <c r="J48" s="16" t="s">
        <v>7</v>
      </c>
      <c r="K48" s="2">
        <f t="shared" si="47"/>
        <v>106.82</v>
      </c>
      <c r="L48" s="16">
        <v>0</v>
      </c>
      <c r="M48" s="12">
        <f t="shared" si="44"/>
        <v>106.82</v>
      </c>
      <c r="N48" s="15" t="s">
        <v>5</v>
      </c>
      <c r="O48" s="16">
        <v>6</v>
      </c>
      <c r="P48" s="2">
        <f t="shared" si="48"/>
        <v>640.91999999999996</v>
      </c>
      <c r="Q48" s="14">
        <f t="shared" si="43"/>
        <v>1149.8104799999999</v>
      </c>
      <c r="R48" s="16" t="s">
        <v>26</v>
      </c>
      <c r="S48" s="45"/>
      <c r="T48" s="46"/>
      <c r="U48" s="44"/>
    </row>
    <row r="49" spans="1:21" ht="15.75" x14ac:dyDescent="0.25">
      <c r="A49" s="16">
        <v>72</v>
      </c>
      <c r="B49" s="1"/>
      <c r="C49" s="16" t="s">
        <v>5</v>
      </c>
      <c r="D49" s="14"/>
      <c r="E49" s="16" t="s">
        <v>6</v>
      </c>
      <c r="F49" s="14"/>
      <c r="G49" s="14">
        <v>11.48</v>
      </c>
      <c r="H49" s="16" t="s">
        <v>5</v>
      </c>
      <c r="I49" s="14">
        <v>14</v>
      </c>
      <c r="J49" s="16" t="s">
        <v>7</v>
      </c>
      <c r="K49" s="2">
        <f t="shared" si="28"/>
        <v>160.72</v>
      </c>
      <c r="L49" s="2">
        <v>8.4600000000000009</v>
      </c>
      <c r="M49" s="12">
        <f t="shared" si="44"/>
        <v>152.26</v>
      </c>
      <c r="N49" s="15" t="s">
        <v>5</v>
      </c>
      <c r="O49" s="16">
        <v>1</v>
      </c>
      <c r="P49" s="2">
        <f t="shared" si="42"/>
        <v>152.26</v>
      </c>
      <c r="Q49" s="14">
        <f t="shared" si="43"/>
        <v>1638.9266399999999</v>
      </c>
      <c r="R49" s="16" t="s">
        <v>29</v>
      </c>
      <c r="S49" s="45"/>
      <c r="T49" s="46"/>
      <c r="U49" s="44"/>
    </row>
    <row r="50" spans="1:21" ht="15.75" x14ac:dyDescent="0.25">
      <c r="A50" s="16">
        <v>73</v>
      </c>
      <c r="B50" s="1"/>
      <c r="C50" s="16" t="s">
        <v>5</v>
      </c>
      <c r="D50" s="14"/>
      <c r="E50" s="16" t="s">
        <v>6</v>
      </c>
      <c r="F50" s="14"/>
      <c r="G50" s="14">
        <v>11.48</v>
      </c>
      <c r="H50" s="16" t="s">
        <v>5</v>
      </c>
      <c r="I50" s="14">
        <v>14</v>
      </c>
      <c r="J50" s="16" t="s">
        <v>7</v>
      </c>
      <c r="K50" s="2">
        <f t="shared" ref="K50" si="49">SUM(G50*I50)</f>
        <v>160.72</v>
      </c>
      <c r="L50" s="2">
        <v>8.4600000000000009</v>
      </c>
      <c r="M50" s="12">
        <f t="shared" si="44"/>
        <v>152.26</v>
      </c>
      <c r="N50" s="15" t="s">
        <v>5</v>
      </c>
      <c r="O50" s="16">
        <v>1</v>
      </c>
      <c r="P50" s="2">
        <f t="shared" ref="P50" si="50">M50*O50</f>
        <v>152.26</v>
      </c>
      <c r="Q50" s="14">
        <f t="shared" si="43"/>
        <v>1638.9266399999999</v>
      </c>
      <c r="R50" s="16" t="s">
        <v>29</v>
      </c>
      <c r="S50" s="45"/>
      <c r="T50" s="46"/>
      <c r="U50" s="44"/>
    </row>
    <row r="51" spans="1:21" ht="15.75" x14ac:dyDescent="0.25">
      <c r="A51" s="16" t="s">
        <v>40</v>
      </c>
      <c r="B51" s="1"/>
      <c r="C51" s="16" t="s">
        <v>5</v>
      </c>
      <c r="D51" s="14"/>
      <c r="E51" s="16" t="s">
        <v>6</v>
      </c>
      <c r="F51" s="14"/>
      <c r="G51" s="14">
        <v>7.63</v>
      </c>
      <c r="H51" s="16" t="s">
        <v>5</v>
      </c>
      <c r="I51" s="14">
        <v>14</v>
      </c>
      <c r="J51" s="16" t="s">
        <v>7</v>
      </c>
      <c r="K51" s="2">
        <f t="shared" ref="K51:K57" si="51">SUM(G51*I51)</f>
        <v>106.82</v>
      </c>
      <c r="L51" s="16">
        <v>0</v>
      </c>
      <c r="M51" s="12">
        <f t="shared" ref="M51" si="52">K51-L51</f>
        <v>106.82</v>
      </c>
      <c r="N51" s="15" t="s">
        <v>5</v>
      </c>
      <c r="O51" s="16">
        <v>6</v>
      </c>
      <c r="P51" s="2">
        <f t="shared" ref="P51:P57" si="53">M51*O51</f>
        <v>640.91999999999996</v>
      </c>
      <c r="Q51" s="14">
        <f t="shared" si="43"/>
        <v>1149.8104799999999</v>
      </c>
      <c r="R51" s="16" t="s">
        <v>26</v>
      </c>
      <c r="S51" s="45"/>
      <c r="T51" s="46"/>
      <c r="U51" s="44"/>
    </row>
    <row r="52" spans="1:21" ht="15.75" x14ac:dyDescent="0.25">
      <c r="A52" s="16" t="s">
        <v>41</v>
      </c>
      <c r="B52" s="1"/>
      <c r="C52" s="16" t="s">
        <v>5</v>
      </c>
      <c r="D52" s="14"/>
      <c r="E52" s="16" t="s">
        <v>6</v>
      </c>
      <c r="F52" s="14"/>
      <c r="G52" s="14">
        <v>10.029999999999999</v>
      </c>
      <c r="H52" s="16" t="s">
        <v>5</v>
      </c>
      <c r="I52" s="14">
        <v>14</v>
      </c>
      <c r="J52" s="16" t="s">
        <v>7</v>
      </c>
      <c r="K52" s="2">
        <f t="shared" ref="K52:K53" si="54">SUM(G52*I52)</f>
        <v>140.41999999999999</v>
      </c>
      <c r="L52" s="16">
        <v>0</v>
      </c>
      <c r="M52" s="12">
        <f>SUM(K52-L52)</f>
        <v>140.41999999999999</v>
      </c>
      <c r="N52" s="15" t="s">
        <v>5</v>
      </c>
      <c r="O52" s="16">
        <v>2</v>
      </c>
      <c r="P52" s="2">
        <f t="shared" si="53"/>
        <v>280.83999999999997</v>
      </c>
      <c r="Q52" s="14">
        <f t="shared" si="43"/>
        <v>1511.4808799999998</v>
      </c>
      <c r="R52" s="16" t="s">
        <v>26</v>
      </c>
      <c r="S52" s="45"/>
      <c r="T52" s="46"/>
      <c r="U52" s="44"/>
    </row>
    <row r="53" spans="1:21" ht="15.75" x14ac:dyDescent="0.25">
      <c r="A53" s="16" t="s">
        <v>42</v>
      </c>
      <c r="B53" s="1"/>
      <c r="C53" s="16" t="s">
        <v>5</v>
      </c>
      <c r="D53" s="14"/>
      <c r="E53" s="16" t="s">
        <v>6</v>
      </c>
      <c r="F53" s="14"/>
      <c r="G53" s="14">
        <v>7.63</v>
      </c>
      <c r="H53" s="16" t="s">
        <v>5</v>
      </c>
      <c r="I53" s="14">
        <v>14</v>
      </c>
      <c r="J53" s="16" t="s">
        <v>7</v>
      </c>
      <c r="K53" s="2">
        <f t="shared" si="54"/>
        <v>106.82</v>
      </c>
      <c r="L53" s="16">
        <v>0</v>
      </c>
      <c r="M53" s="12">
        <f>SUM(K53-L53)</f>
        <v>106.82</v>
      </c>
      <c r="N53" s="15" t="s">
        <v>5</v>
      </c>
      <c r="O53" s="16">
        <v>8</v>
      </c>
      <c r="P53" s="2">
        <f t="shared" si="53"/>
        <v>854.56</v>
      </c>
      <c r="Q53" s="14">
        <f t="shared" si="43"/>
        <v>1149.8104799999999</v>
      </c>
      <c r="R53" s="16" t="s">
        <v>26</v>
      </c>
      <c r="S53" s="45"/>
      <c r="T53" s="46"/>
      <c r="U53" s="44"/>
    </row>
    <row r="54" spans="1:21" ht="15.75" x14ac:dyDescent="0.25">
      <c r="A54" s="16">
        <v>90</v>
      </c>
      <c r="B54" s="1"/>
      <c r="C54" s="16" t="s">
        <v>5</v>
      </c>
      <c r="D54" s="14"/>
      <c r="E54" s="16" t="s">
        <v>6</v>
      </c>
      <c r="F54" s="14"/>
      <c r="G54" s="14">
        <v>11.64</v>
      </c>
      <c r="H54" s="16" t="s">
        <v>5</v>
      </c>
      <c r="I54" s="14">
        <v>14</v>
      </c>
      <c r="J54" s="16" t="s">
        <v>7</v>
      </c>
      <c r="K54" s="2">
        <f t="shared" si="51"/>
        <v>162.96</v>
      </c>
      <c r="L54" s="2">
        <v>11.49</v>
      </c>
      <c r="M54" s="12">
        <f t="shared" ref="M54:M60" si="55">K54-L54</f>
        <v>151.47</v>
      </c>
      <c r="N54" s="15" t="s">
        <v>5</v>
      </c>
      <c r="O54" s="16">
        <v>1</v>
      </c>
      <c r="P54" s="2">
        <f t="shared" si="53"/>
        <v>151.47</v>
      </c>
      <c r="Q54" s="14">
        <f t="shared" si="43"/>
        <v>1630.4230799999998</v>
      </c>
      <c r="R54" s="16" t="s">
        <v>28</v>
      </c>
      <c r="S54" s="45"/>
      <c r="T54" s="46"/>
      <c r="U54" s="44"/>
    </row>
    <row r="55" spans="1:21" ht="15.75" x14ac:dyDescent="0.25">
      <c r="A55" s="16">
        <v>91</v>
      </c>
      <c r="B55" s="1"/>
      <c r="C55" s="16" t="s">
        <v>5</v>
      </c>
      <c r="D55" s="14"/>
      <c r="E55" s="16" t="s">
        <v>6</v>
      </c>
      <c r="F55" s="14"/>
      <c r="G55" s="14">
        <v>11.56</v>
      </c>
      <c r="H55" s="16" t="s">
        <v>5</v>
      </c>
      <c r="I55" s="14">
        <v>14</v>
      </c>
      <c r="J55" s="16" t="s">
        <v>7</v>
      </c>
      <c r="K55" s="2">
        <f t="shared" si="51"/>
        <v>161.84</v>
      </c>
      <c r="L55" s="2">
        <v>11.49</v>
      </c>
      <c r="M55" s="12">
        <f t="shared" si="55"/>
        <v>150.35</v>
      </c>
      <c r="N55" s="15" t="s">
        <v>5</v>
      </c>
      <c r="O55" s="16">
        <v>1</v>
      </c>
      <c r="P55" s="2">
        <f t="shared" si="53"/>
        <v>150.35</v>
      </c>
      <c r="Q55" s="14">
        <f t="shared" si="43"/>
        <v>1618.3673999999999</v>
      </c>
      <c r="R55" s="16" t="s">
        <v>28</v>
      </c>
      <c r="S55" s="45"/>
      <c r="T55" s="46"/>
      <c r="U55" s="44"/>
    </row>
    <row r="56" spans="1:21" ht="15.75" x14ac:dyDescent="0.25">
      <c r="A56" s="16" t="s">
        <v>31</v>
      </c>
      <c r="B56" s="1"/>
      <c r="C56" s="16" t="s">
        <v>5</v>
      </c>
      <c r="D56" s="14"/>
      <c r="E56" s="16" t="s">
        <v>6</v>
      </c>
      <c r="F56" s="14"/>
      <c r="G56" s="14">
        <v>8.2100000000000009</v>
      </c>
      <c r="H56" s="16" t="s">
        <v>5</v>
      </c>
      <c r="I56" s="14">
        <v>14</v>
      </c>
      <c r="J56" s="16" t="s">
        <v>7</v>
      </c>
      <c r="K56" s="2">
        <f t="shared" si="51"/>
        <v>114.94000000000001</v>
      </c>
      <c r="L56" s="14">
        <v>0</v>
      </c>
      <c r="M56" s="12">
        <f t="shared" si="55"/>
        <v>114.94000000000001</v>
      </c>
      <c r="N56" s="15" t="s">
        <v>5</v>
      </c>
      <c r="O56" s="16">
        <v>14</v>
      </c>
      <c r="P56" s="2">
        <f t="shared" si="53"/>
        <v>1609.16</v>
      </c>
      <c r="Q56" s="14">
        <f t="shared" si="43"/>
        <v>1237.21416</v>
      </c>
      <c r="R56" s="16" t="s">
        <v>26</v>
      </c>
      <c r="S56" s="45"/>
      <c r="T56" s="46"/>
      <c r="U56" s="44"/>
    </row>
    <row r="57" spans="1:21" ht="15.75" x14ac:dyDescent="0.25">
      <c r="A57" s="16">
        <v>106</v>
      </c>
      <c r="B57" s="1"/>
      <c r="C57" s="16" t="s">
        <v>5</v>
      </c>
      <c r="D57" s="14"/>
      <c r="E57" s="16" t="s">
        <v>6</v>
      </c>
      <c r="F57" s="14"/>
      <c r="G57" s="14">
        <v>11.5</v>
      </c>
      <c r="H57" s="16" t="s">
        <v>5</v>
      </c>
      <c r="I57" s="14">
        <v>14</v>
      </c>
      <c r="J57" s="16" t="s">
        <v>7</v>
      </c>
      <c r="K57" s="2">
        <f t="shared" si="51"/>
        <v>161</v>
      </c>
      <c r="L57" s="2">
        <v>9.23</v>
      </c>
      <c r="M57" s="12">
        <f t="shared" si="55"/>
        <v>151.77000000000001</v>
      </c>
      <c r="N57" s="15" t="s">
        <v>5</v>
      </c>
      <c r="O57" s="16">
        <v>1</v>
      </c>
      <c r="P57" s="2">
        <f t="shared" si="53"/>
        <v>151.77000000000001</v>
      </c>
      <c r="Q57" s="14">
        <f t="shared" si="43"/>
        <v>1633.65228</v>
      </c>
      <c r="R57" s="16" t="s">
        <v>29</v>
      </c>
      <c r="S57" s="45"/>
      <c r="T57" s="46"/>
      <c r="U57" s="44"/>
    </row>
    <row r="58" spans="1:21" ht="15.75" x14ac:dyDescent="0.25">
      <c r="A58" s="16">
        <v>107</v>
      </c>
      <c r="B58" s="1"/>
      <c r="C58" s="16" t="s">
        <v>5</v>
      </c>
      <c r="D58" s="14"/>
      <c r="E58" s="16" t="s">
        <v>6</v>
      </c>
      <c r="F58" s="14"/>
      <c r="G58" s="14">
        <v>11.5</v>
      </c>
      <c r="H58" s="16" t="s">
        <v>5</v>
      </c>
      <c r="I58" s="14">
        <v>14</v>
      </c>
      <c r="J58" s="16" t="s">
        <v>7</v>
      </c>
      <c r="K58" s="2">
        <f t="shared" ref="K58" si="56">SUM(G58*I58)</f>
        <v>161</v>
      </c>
      <c r="L58" s="2">
        <v>8.7799999999999994</v>
      </c>
      <c r="M58" s="12">
        <f t="shared" si="55"/>
        <v>152.22</v>
      </c>
      <c r="N58" s="15" t="s">
        <v>5</v>
      </c>
      <c r="O58" s="16">
        <v>1</v>
      </c>
      <c r="P58" s="2">
        <f t="shared" ref="P58" si="57">M58*O58</f>
        <v>152.22</v>
      </c>
      <c r="Q58" s="14">
        <f t="shared" si="43"/>
        <v>1638.4960799999999</v>
      </c>
      <c r="R58" s="16" t="s">
        <v>29</v>
      </c>
      <c r="S58" s="45"/>
      <c r="T58" s="46"/>
      <c r="U58" s="44"/>
    </row>
    <row r="59" spans="1:21" ht="15.75" x14ac:dyDescent="0.25">
      <c r="A59" s="16" t="s">
        <v>32</v>
      </c>
      <c r="B59" s="1"/>
      <c r="C59" s="16" t="s">
        <v>5</v>
      </c>
      <c r="D59" s="14"/>
      <c r="E59" s="16" t="s">
        <v>6</v>
      </c>
      <c r="F59" s="14"/>
      <c r="G59" s="14">
        <v>8.2100000000000009</v>
      </c>
      <c r="H59" s="16" t="s">
        <v>5</v>
      </c>
      <c r="I59" s="14">
        <v>14</v>
      </c>
      <c r="J59" s="16" t="s">
        <v>7</v>
      </c>
      <c r="K59" s="2">
        <f t="shared" ref="K59" si="58">SUM(G59*I59)</f>
        <v>114.94000000000001</v>
      </c>
      <c r="L59" s="7">
        <v>0</v>
      </c>
      <c r="M59" s="12">
        <f t="shared" si="55"/>
        <v>114.94000000000001</v>
      </c>
      <c r="N59" s="15" t="s">
        <v>5</v>
      </c>
      <c r="O59" s="16">
        <v>14</v>
      </c>
      <c r="P59" s="2">
        <f t="shared" ref="P59" si="59">M59*O59</f>
        <v>1609.16</v>
      </c>
      <c r="Q59" s="14">
        <f t="shared" si="43"/>
        <v>1237.21416</v>
      </c>
      <c r="R59" s="16" t="s">
        <v>26</v>
      </c>
      <c r="S59" s="45"/>
      <c r="T59" s="46"/>
      <c r="U59" s="44"/>
    </row>
    <row r="60" spans="1:21" ht="15.75" x14ac:dyDescent="0.25">
      <c r="A60" s="16">
        <v>122</v>
      </c>
      <c r="B60" s="1"/>
      <c r="C60" s="16" t="s">
        <v>5</v>
      </c>
      <c r="D60" s="14"/>
      <c r="E60" s="16" t="s">
        <v>6</v>
      </c>
      <c r="F60" s="14"/>
      <c r="G60" s="14">
        <v>11.56</v>
      </c>
      <c r="H60" s="16" t="s">
        <v>5</v>
      </c>
      <c r="I60" s="14">
        <v>14</v>
      </c>
      <c r="J60" s="16" t="s">
        <v>7</v>
      </c>
      <c r="K60" s="2">
        <f>SUM(G60*I60)</f>
        <v>161.84</v>
      </c>
      <c r="L60" s="2">
        <v>11.49</v>
      </c>
      <c r="M60" s="12">
        <f t="shared" si="55"/>
        <v>150.35</v>
      </c>
      <c r="N60" s="15" t="s">
        <v>5</v>
      </c>
      <c r="O60" s="16">
        <v>1</v>
      </c>
      <c r="P60" s="2">
        <f t="shared" ref="P60:P66" si="60">M60*O60</f>
        <v>150.35</v>
      </c>
      <c r="Q60" s="14">
        <f t="shared" si="43"/>
        <v>1618.3673999999999</v>
      </c>
      <c r="R60" s="16" t="s">
        <v>28</v>
      </c>
      <c r="S60" s="45"/>
      <c r="T60" s="46"/>
      <c r="U60" s="44"/>
    </row>
    <row r="61" spans="1:21" ht="15.75" x14ac:dyDescent="0.25">
      <c r="A61" s="16">
        <v>123</v>
      </c>
      <c r="B61" s="1"/>
      <c r="C61" s="16" t="s">
        <v>5</v>
      </c>
      <c r="D61" s="14"/>
      <c r="E61" s="16" t="s">
        <v>6</v>
      </c>
      <c r="F61" s="14"/>
      <c r="G61" s="14">
        <v>11.64</v>
      </c>
      <c r="H61" s="16" t="s">
        <v>5</v>
      </c>
      <c r="I61" s="14">
        <v>14</v>
      </c>
      <c r="J61" s="16" t="s">
        <v>7</v>
      </c>
      <c r="K61" s="2">
        <f t="shared" ref="K61:K65" si="61">SUM(G61*I61)</f>
        <v>162.96</v>
      </c>
      <c r="L61" s="16">
        <v>11.49</v>
      </c>
      <c r="M61" s="12">
        <f t="shared" ref="M61:M62" si="62">SUM(K61-L61)</f>
        <v>151.47</v>
      </c>
      <c r="N61" s="15" t="s">
        <v>5</v>
      </c>
      <c r="O61" s="16">
        <v>1</v>
      </c>
      <c r="P61" s="2">
        <f t="shared" si="60"/>
        <v>151.47</v>
      </c>
      <c r="Q61" s="14">
        <f t="shared" si="43"/>
        <v>1630.4230799999998</v>
      </c>
      <c r="R61" s="16" t="s">
        <v>28</v>
      </c>
      <c r="S61" s="45"/>
      <c r="T61" s="46"/>
      <c r="U61" s="44"/>
    </row>
    <row r="62" spans="1:21" ht="15.75" x14ac:dyDescent="0.25">
      <c r="A62" s="16" t="s">
        <v>43</v>
      </c>
      <c r="B62" s="1"/>
      <c r="C62" s="16" t="s">
        <v>5</v>
      </c>
      <c r="D62" s="14"/>
      <c r="E62" s="16" t="s">
        <v>6</v>
      </c>
      <c r="F62" s="14"/>
      <c r="G62" s="14">
        <v>7.63</v>
      </c>
      <c r="H62" s="16" t="s">
        <v>5</v>
      </c>
      <c r="I62" s="14">
        <v>14</v>
      </c>
      <c r="J62" s="16" t="s">
        <v>7</v>
      </c>
      <c r="K62" s="2">
        <f t="shared" si="61"/>
        <v>106.82</v>
      </c>
      <c r="L62" s="16">
        <v>0</v>
      </c>
      <c r="M62" s="12">
        <f t="shared" si="62"/>
        <v>106.82</v>
      </c>
      <c r="N62" s="15" t="s">
        <v>5</v>
      </c>
      <c r="O62" s="16">
        <v>8</v>
      </c>
      <c r="P62" s="2">
        <f t="shared" si="60"/>
        <v>854.56</v>
      </c>
      <c r="Q62" s="14">
        <f t="shared" si="43"/>
        <v>1149.8104799999999</v>
      </c>
      <c r="R62" s="16" t="s">
        <v>26</v>
      </c>
      <c r="S62" s="45"/>
      <c r="T62" s="46"/>
      <c r="U62" s="44"/>
    </row>
    <row r="63" spans="1:21" ht="15.75" x14ac:dyDescent="0.25">
      <c r="A63" s="16" t="s">
        <v>44</v>
      </c>
      <c r="B63" s="1"/>
      <c r="C63" s="16" t="s">
        <v>5</v>
      </c>
      <c r="D63" s="14"/>
      <c r="E63" s="16" t="s">
        <v>6</v>
      </c>
      <c r="F63" s="14"/>
      <c r="G63" s="14">
        <v>10.029999999999999</v>
      </c>
      <c r="H63" s="16" t="s">
        <v>5</v>
      </c>
      <c r="I63" s="14">
        <v>14</v>
      </c>
      <c r="J63" s="16" t="s">
        <v>7</v>
      </c>
      <c r="K63" s="2">
        <f t="shared" ref="K63" si="63">SUM(G63*I63)</f>
        <v>140.41999999999999</v>
      </c>
      <c r="L63" s="16">
        <v>0</v>
      </c>
      <c r="M63" s="12">
        <f>SUM(K63-L63)</f>
        <v>140.41999999999999</v>
      </c>
      <c r="N63" s="15" t="s">
        <v>5</v>
      </c>
      <c r="O63" s="16">
        <v>2</v>
      </c>
      <c r="P63" s="2">
        <f t="shared" si="60"/>
        <v>280.83999999999997</v>
      </c>
      <c r="Q63" s="14">
        <f t="shared" si="43"/>
        <v>1511.4808799999998</v>
      </c>
      <c r="R63" s="16" t="s">
        <v>26</v>
      </c>
      <c r="S63" s="45"/>
      <c r="T63" s="46"/>
      <c r="U63" s="44"/>
    </row>
    <row r="64" spans="1:21" ht="14.25" customHeight="1" x14ac:dyDescent="0.25">
      <c r="A64" s="16" t="s">
        <v>45</v>
      </c>
      <c r="B64" s="1"/>
      <c r="C64" s="16" t="s">
        <v>5</v>
      </c>
      <c r="D64" s="14"/>
      <c r="E64" s="16" t="s">
        <v>6</v>
      </c>
      <c r="F64" s="14"/>
      <c r="G64" s="14">
        <v>7.63</v>
      </c>
      <c r="H64" s="16" t="s">
        <v>5</v>
      </c>
      <c r="I64" s="14">
        <v>14</v>
      </c>
      <c r="J64" s="16" t="s">
        <v>7</v>
      </c>
      <c r="K64" s="2">
        <f t="shared" ref="K64" si="64">SUM(G64*I64)</f>
        <v>106.82</v>
      </c>
      <c r="L64" s="16">
        <v>0</v>
      </c>
      <c r="M64" s="12">
        <f t="shared" ref="M64" si="65">SUM(K64-L64)</f>
        <v>106.82</v>
      </c>
      <c r="N64" s="15" t="s">
        <v>5</v>
      </c>
      <c r="O64" s="16">
        <v>6</v>
      </c>
      <c r="P64" s="2">
        <f t="shared" ref="P64" si="66">M64*O64</f>
        <v>640.91999999999996</v>
      </c>
      <c r="Q64" s="14">
        <f t="shared" si="43"/>
        <v>1149.8104799999999</v>
      </c>
      <c r="R64" s="16" t="s">
        <v>26</v>
      </c>
      <c r="S64" s="45"/>
      <c r="T64" s="46"/>
      <c r="U64" s="44"/>
    </row>
    <row r="65" spans="1:21" ht="15.75" customHeight="1" x14ac:dyDescent="0.25">
      <c r="A65" s="16">
        <v>140</v>
      </c>
      <c r="B65" s="1"/>
      <c r="C65" s="16" t="s">
        <v>5</v>
      </c>
      <c r="D65" s="14"/>
      <c r="E65" s="16" t="s">
        <v>6</v>
      </c>
      <c r="F65" s="14"/>
      <c r="G65" s="14">
        <v>11.48</v>
      </c>
      <c r="H65" s="16" t="s">
        <v>5</v>
      </c>
      <c r="I65" s="14">
        <v>14</v>
      </c>
      <c r="J65" s="16" t="s">
        <v>7</v>
      </c>
      <c r="K65" s="2">
        <f t="shared" si="61"/>
        <v>160.72</v>
      </c>
      <c r="L65" s="16">
        <v>8.4600000000000009</v>
      </c>
      <c r="M65" s="12">
        <f t="shared" ref="M65:M67" si="67">K65-L65</f>
        <v>152.26</v>
      </c>
      <c r="N65" s="15" t="s">
        <v>5</v>
      </c>
      <c r="O65" s="16">
        <v>1</v>
      </c>
      <c r="P65" s="2">
        <f t="shared" si="60"/>
        <v>152.26</v>
      </c>
      <c r="Q65" s="14">
        <f t="shared" si="43"/>
        <v>1638.9266399999999</v>
      </c>
      <c r="R65" s="16" t="s">
        <v>29</v>
      </c>
      <c r="S65" s="45"/>
      <c r="T65" s="46"/>
      <c r="U65" s="44"/>
    </row>
    <row r="66" spans="1:21" ht="15.75" customHeight="1" x14ac:dyDescent="0.25">
      <c r="A66" s="16">
        <v>141</v>
      </c>
      <c r="B66" s="1">
        <v>0.5</v>
      </c>
      <c r="C66" s="16" t="s">
        <v>5</v>
      </c>
      <c r="D66" s="21">
        <v>8.9321999999999999</v>
      </c>
      <c r="E66" s="16" t="s">
        <v>6</v>
      </c>
      <c r="F66" s="14">
        <v>11.593999999999999</v>
      </c>
      <c r="G66" s="14">
        <f t="shared" ref="G66" si="68">D66+F66</f>
        <v>20.526199999999999</v>
      </c>
      <c r="H66" s="16" t="s">
        <v>5</v>
      </c>
      <c r="I66" s="14">
        <v>19.22</v>
      </c>
      <c r="J66" s="16" t="s">
        <v>7</v>
      </c>
      <c r="K66" s="2">
        <f t="shared" ref="K66" si="69">B66*G66*I66</f>
        <v>197.25678199999999</v>
      </c>
      <c r="L66" s="16">
        <v>9.1300000000000008</v>
      </c>
      <c r="M66" s="12">
        <f t="shared" ref="M66" si="70">K66-L66</f>
        <v>188.12678199999999</v>
      </c>
      <c r="N66" s="15" t="s">
        <v>5</v>
      </c>
      <c r="O66" s="16">
        <v>1</v>
      </c>
      <c r="P66" s="2">
        <f t="shared" si="60"/>
        <v>188.12678199999999</v>
      </c>
      <c r="Q66" s="14">
        <f t="shared" si="43"/>
        <v>2024.9966814479999</v>
      </c>
      <c r="R66" s="16" t="s">
        <v>29</v>
      </c>
      <c r="S66" s="45"/>
      <c r="T66" s="46"/>
      <c r="U66" s="44"/>
    </row>
    <row r="67" spans="1:21" ht="15.75" customHeight="1" x14ac:dyDescent="0.25">
      <c r="A67" s="16">
        <v>142</v>
      </c>
      <c r="B67" s="1">
        <v>0.5</v>
      </c>
      <c r="C67" s="16" t="s">
        <v>5</v>
      </c>
      <c r="D67" s="14">
        <v>11.593999999999999</v>
      </c>
      <c r="E67" s="16" t="s">
        <v>6</v>
      </c>
      <c r="F67" s="14">
        <v>13.284000000000001</v>
      </c>
      <c r="G67" s="14">
        <f t="shared" ref="G67:G68" si="71">D67+F67</f>
        <v>24.878</v>
      </c>
      <c r="H67" s="16" t="s">
        <v>5</v>
      </c>
      <c r="I67" s="14">
        <v>12.2</v>
      </c>
      <c r="J67" s="16" t="s">
        <v>7</v>
      </c>
      <c r="K67" s="2">
        <v>151.75</v>
      </c>
      <c r="L67" s="16">
        <v>0</v>
      </c>
      <c r="M67" s="12">
        <f t="shared" si="67"/>
        <v>151.75</v>
      </c>
      <c r="N67" s="15" t="s">
        <v>5</v>
      </c>
      <c r="O67" s="16">
        <v>1</v>
      </c>
      <c r="P67" s="2">
        <f t="shared" ref="P67:P70" si="72">M67*O67</f>
        <v>151.75</v>
      </c>
      <c r="Q67" s="14">
        <f t="shared" si="43"/>
        <v>1633.4369999999999</v>
      </c>
      <c r="R67" s="16" t="s">
        <v>26</v>
      </c>
      <c r="S67" s="45"/>
      <c r="T67" s="46"/>
      <c r="U67" s="44"/>
    </row>
    <row r="68" spans="1:21" ht="17.25" customHeight="1" x14ac:dyDescent="0.25">
      <c r="A68" s="29">
        <v>143</v>
      </c>
      <c r="B68" s="1">
        <v>0.5</v>
      </c>
      <c r="C68" s="16" t="s">
        <v>5</v>
      </c>
      <c r="D68" s="14">
        <v>13.284000000000001</v>
      </c>
      <c r="E68" s="16" t="s">
        <v>6</v>
      </c>
      <c r="F68" s="14">
        <v>14</v>
      </c>
      <c r="G68" s="14">
        <f t="shared" si="71"/>
        <v>27.283999999999999</v>
      </c>
      <c r="H68" s="16" t="s">
        <v>5</v>
      </c>
      <c r="I68" s="14">
        <v>5.1719999999999997</v>
      </c>
      <c r="J68" s="16" t="s">
        <v>7</v>
      </c>
      <c r="K68" s="23">
        <f>SUM((G68*I68*B68)+(G69*I69))</f>
        <v>146.26842399999998</v>
      </c>
      <c r="L68" s="29">
        <v>0</v>
      </c>
      <c r="M68" s="25">
        <f>(K68-L68)+(K69-L69)</f>
        <v>146.26842399999998</v>
      </c>
      <c r="N68" s="31" t="s">
        <v>5</v>
      </c>
      <c r="O68" s="29">
        <v>1</v>
      </c>
      <c r="P68" s="23">
        <f t="shared" si="72"/>
        <v>146.26842399999998</v>
      </c>
      <c r="Q68" s="27">
        <f>SUM(M68*10.764)</f>
        <v>1574.4333159359996</v>
      </c>
      <c r="R68" s="29" t="s">
        <v>26</v>
      </c>
      <c r="S68" s="48"/>
      <c r="T68" s="49"/>
      <c r="U68" s="44"/>
    </row>
    <row r="69" spans="1:21" ht="17.25" customHeight="1" x14ac:dyDescent="0.25">
      <c r="A69" s="30"/>
      <c r="B69" s="1"/>
      <c r="C69" s="16" t="s">
        <v>5</v>
      </c>
      <c r="D69" s="14"/>
      <c r="E69" s="16" t="s">
        <v>6</v>
      </c>
      <c r="F69" s="14"/>
      <c r="G69" s="14">
        <v>14</v>
      </c>
      <c r="H69" s="16" t="s">
        <v>5</v>
      </c>
      <c r="I69" s="14">
        <v>5.4080000000000004</v>
      </c>
      <c r="J69" s="16" t="s">
        <v>7</v>
      </c>
      <c r="K69" s="24"/>
      <c r="L69" s="30"/>
      <c r="M69" s="26"/>
      <c r="N69" s="32"/>
      <c r="O69" s="30"/>
      <c r="P69" s="24"/>
      <c r="Q69" s="28"/>
      <c r="R69" s="30"/>
      <c r="S69" s="48"/>
      <c r="T69" s="49"/>
      <c r="U69" s="44"/>
    </row>
    <row r="70" spans="1:21" ht="15.75" customHeight="1" x14ac:dyDescent="0.25">
      <c r="A70" s="16" t="s">
        <v>46</v>
      </c>
      <c r="B70" s="1"/>
      <c r="C70" s="16" t="s">
        <v>5</v>
      </c>
      <c r="D70" s="14"/>
      <c r="E70" s="16" t="s">
        <v>6</v>
      </c>
      <c r="F70" s="14"/>
      <c r="G70" s="14">
        <v>7.63</v>
      </c>
      <c r="H70" s="16" t="s">
        <v>5</v>
      </c>
      <c r="I70" s="14">
        <v>14</v>
      </c>
      <c r="J70" s="16" t="s">
        <v>7</v>
      </c>
      <c r="K70" s="2">
        <f t="shared" ref="K70:K73" si="73">SUM(G70*I70)</f>
        <v>106.82</v>
      </c>
      <c r="L70" s="16">
        <v>0</v>
      </c>
      <c r="M70" s="12">
        <f t="shared" ref="M70" si="74">SUM(K70-L70)</f>
        <v>106.82</v>
      </c>
      <c r="N70" s="15" t="s">
        <v>5</v>
      </c>
      <c r="O70" s="16">
        <v>2</v>
      </c>
      <c r="P70" s="2">
        <f t="shared" si="72"/>
        <v>213.64</v>
      </c>
      <c r="Q70" s="14">
        <f>M70*10.764</f>
        <v>1149.8104799999999</v>
      </c>
      <c r="R70" s="16" t="s">
        <v>26</v>
      </c>
      <c r="S70" s="45"/>
      <c r="T70" s="46"/>
      <c r="U70" s="44"/>
    </row>
    <row r="71" spans="1:21" ht="18" customHeight="1" x14ac:dyDescent="0.25">
      <c r="A71" s="16" t="s">
        <v>47</v>
      </c>
      <c r="B71" s="1"/>
      <c r="C71" s="16" t="s">
        <v>5</v>
      </c>
      <c r="D71" s="14"/>
      <c r="E71" s="16" t="s">
        <v>6</v>
      </c>
      <c r="F71" s="14"/>
      <c r="G71" s="14">
        <v>10.029999999999999</v>
      </c>
      <c r="H71" s="16" t="s">
        <v>5</v>
      </c>
      <c r="I71" s="14">
        <v>14</v>
      </c>
      <c r="J71" s="16" t="s">
        <v>7</v>
      </c>
      <c r="K71" s="2">
        <f t="shared" ref="K71:K72" si="75">SUM(G71*I71)</f>
        <v>140.41999999999999</v>
      </c>
      <c r="L71" s="16">
        <v>0</v>
      </c>
      <c r="M71" s="12">
        <f t="shared" ref="M71:M72" si="76">SUM(K71-L71)</f>
        <v>140.41999999999999</v>
      </c>
      <c r="N71" s="15" t="s">
        <v>5</v>
      </c>
      <c r="O71" s="16">
        <v>2</v>
      </c>
      <c r="P71" s="2">
        <f t="shared" ref="P71:P72" si="77">M71*O71</f>
        <v>280.83999999999997</v>
      </c>
      <c r="Q71" s="14">
        <f t="shared" ref="Q71:Q76" si="78">M71*10.764</f>
        <v>1511.4808799999998</v>
      </c>
      <c r="R71" s="16" t="s">
        <v>26</v>
      </c>
      <c r="S71" s="45"/>
      <c r="T71" s="46"/>
      <c r="U71" s="44"/>
    </row>
    <row r="72" spans="1:21" ht="19.5" customHeight="1" x14ac:dyDescent="0.25">
      <c r="A72" s="16" t="s">
        <v>48</v>
      </c>
      <c r="B72" s="1"/>
      <c r="C72" s="16" t="s">
        <v>5</v>
      </c>
      <c r="D72" s="14"/>
      <c r="E72" s="16" t="s">
        <v>6</v>
      </c>
      <c r="F72" s="14"/>
      <c r="G72" s="14">
        <v>7.63</v>
      </c>
      <c r="H72" s="16" t="s">
        <v>5</v>
      </c>
      <c r="I72" s="14">
        <v>14</v>
      </c>
      <c r="J72" s="16" t="s">
        <v>7</v>
      </c>
      <c r="K72" s="2">
        <f t="shared" si="75"/>
        <v>106.82</v>
      </c>
      <c r="L72" s="16">
        <v>0</v>
      </c>
      <c r="M72" s="12">
        <f t="shared" si="76"/>
        <v>106.82</v>
      </c>
      <c r="N72" s="15" t="s">
        <v>5</v>
      </c>
      <c r="O72" s="16">
        <v>8</v>
      </c>
      <c r="P72" s="2">
        <f t="shared" si="77"/>
        <v>854.56</v>
      </c>
      <c r="Q72" s="14">
        <f t="shared" si="78"/>
        <v>1149.8104799999999</v>
      </c>
      <c r="R72" s="16" t="s">
        <v>26</v>
      </c>
      <c r="S72" s="45"/>
      <c r="T72" s="46"/>
      <c r="U72" s="44"/>
    </row>
    <row r="73" spans="1:21" ht="18" customHeight="1" x14ac:dyDescent="0.25">
      <c r="A73" s="16">
        <v>156</v>
      </c>
      <c r="B73" s="1"/>
      <c r="C73" s="16" t="s">
        <v>5</v>
      </c>
      <c r="D73" s="14"/>
      <c r="E73" s="16" t="s">
        <v>6</v>
      </c>
      <c r="F73" s="14"/>
      <c r="G73" s="14">
        <v>11.64</v>
      </c>
      <c r="H73" s="16" t="s">
        <v>5</v>
      </c>
      <c r="I73" s="14">
        <v>14</v>
      </c>
      <c r="J73" s="16" t="s">
        <v>7</v>
      </c>
      <c r="K73" s="2">
        <f t="shared" si="73"/>
        <v>162.96</v>
      </c>
      <c r="L73" s="16">
        <v>11.49</v>
      </c>
      <c r="M73" s="12">
        <f t="shared" ref="M73" si="79">K73-L73</f>
        <v>151.47</v>
      </c>
      <c r="N73" s="15" t="s">
        <v>5</v>
      </c>
      <c r="O73" s="16">
        <v>1</v>
      </c>
      <c r="P73" s="2">
        <f>M73*O73</f>
        <v>151.47</v>
      </c>
      <c r="Q73" s="14">
        <f t="shared" si="78"/>
        <v>1630.4230799999998</v>
      </c>
      <c r="R73" s="16" t="s">
        <v>28</v>
      </c>
      <c r="S73" s="45"/>
      <c r="T73" s="46"/>
      <c r="U73" s="44"/>
    </row>
    <row r="74" spans="1:21" ht="17.25" customHeight="1" x14ac:dyDescent="0.25">
      <c r="A74" s="16">
        <v>157</v>
      </c>
      <c r="B74" s="1"/>
      <c r="C74" s="16" t="s">
        <v>5</v>
      </c>
      <c r="D74" s="14"/>
      <c r="E74" s="16" t="s">
        <v>6</v>
      </c>
      <c r="F74" s="14"/>
      <c r="G74" s="14">
        <v>11.56</v>
      </c>
      <c r="H74" s="16" t="s">
        <v>5</v>
      </c>
      <c r="I74" s="14">
        <v>14</v>
      </c>
      <c r="J74" s="16" t="s">
        <v>7</v>
      </c>
      <c r="K74" s="2">
        <f t="shared" ref="K74:K76" si="80">SUM(G74*I74)</f>
        <v>161.84</v>
      </c>
      <c r="L74" s="16">
        <v>11.49</v>
      </c>
      <c r="M74" s="12">
        <f t="shared" ref="M74" si="81">K74-L74</f>
        <v>150.35</v>
      </c>
      <c r="N74" s="15" t="s">
        <v>5</v>
      </c>
      <c r="O74" s="16">
        <v>1</v>
      </c>
      <c r="P74" s="2">
        <f>M74*O74</f>
        <v>150.35</v>
      </c>
      <c r="Q74" s="14">
        <f t="shared" si="78"/>
        <v>1618.3673999999999</v>
      </c>
      <c r="R74" s="16" t="s">
        <v>28</v>
      </c>
      <c r="S74" s="45"/>
      <c r="T74" s="46"/>
      <c r="U74" s="44"/>
    </row>
    <row r="75" spans="1:21" ht="15.75" x14ac:dyDescent="0.25">
      <c r="A75" s="16" t="s">
        <v>33</v>
      </c>
      <c r="B75" s="1"/>
      <c r="C75" s="16" t="s">
        <v>5</v>
      </c>
      <c r="D75" s="14"/>
      <c r="E75" s="16" t="s">
        <v>6</v>
      </c>
      <c r="F75" s="14"/>
      <c r="G75" s="14">
        <v>8.2100000000000009</v>
      </c>
      <c r="H75" s="16" t="s">
        <v>5</v>
      </c>
      <c r="I75" s="14">
        <v>14</v>
      </c>
      <c r="J75" s="16" t="s">
        <v>7</v>
      </c>
      <c r="K75" s="2">
        <f t="shared" si="80"/>
        <v>114.94000000000001</v>
      </c>
      <c r="L75" s="16">
        <v>0</v>
      </c>
      <c r="M75" s="12">
        <f t="shared" ref="M75" si="82">SUM(K75-L75)</f>
        <v>114.94000000000001</v>
      </c>
      <c r="N75" s="15" t="s">
        <v>5</v>
      </c>
      <c r="O75" s="16">
        <v>14</v>
      </c>
      <c r="P75" s="2">
        <f t="shared" ref="P75" si="83">M75*O75</f>
        <v>1609.16</v>
      </c>
      <c r="Q75" s="14">
        <f t="shared" si="78"/>
        <v>1237.21416</v>
      </c>
      <c r="R75" s="16" t="s">
        <v>26</v>
      </c>
      <c r="S75" s="45"/>
      <c r="T75" s="46"/>
      <c r="U75" s="44"/>
    </row>
    <row r="76" spans="1:21" ht="15.75" x14ac:dyDescent="0.25">
      <c r="A76" s="16">
        <v>172</v>
      </c>
      <c r="B76" s="1"/>
      <c r="C76" s="16" t="s">
        <v>5</v>
      </c>
      <c r="D76" s="14"/>
      <c r="E76" s="16" t="s">
        <v>6</v>
      </c>
      <c r="F76" s="14"/>
      <c r="G76" s="14">
        <v>11.5</v>
      </c>
      <c r="H76" s="16" t="s">
        <v>5</v>
      </c>
      <c r="I76" s="14">
        <v>14</v>
      </c>
      <c r="J76" s="16" t="s">
        <v>7</v>
      </c>
      <c r="K76" s="2">
        <f t="shared" si="80"/>
        <v>161</v>
      </c>
      <c r="L76" s="16">
        <v>7.94</v>
      </c>
      <c r="M76" s="12">
        <f t="shared" ref="M76" si="84">K76-L76</f>
        <v>153.06</v>
      </c>
      <c r="N76" s="15" t="s">
        <v>5</v>
      </c>
      <c r="O76" s="16">
        <v>1</v>
      </c>
      <c r="P76" s="2">
        <f>M76*O76</f>
        <v>153.06</v>
      </c>
      <c r="Q76" s="14">
        <f t="shared" si="78"/>
        <v>1647.53784</v>
      </c>
      <c r="R76" s="16" t="s">
        <v>29</v>
      </c>
      <c r="S76" s="45"/>
      <c r="T76" s="46"/>
      <c r="U76" s="44"/>
    </row>
    <row r="77" spans="1:21" ht="15.75" x14ac:dyDescent="0.25">
      <c r="A77" s="29">
        <v>173</v>
      </c>
      <c r="B77" s="1">
        <v>0.5</v>
      </c>
      <c r="C77" s="16" t="s">
        <v>5</v>
      </c>
      <c r="D77" s="14">
        <v>13.741</v>
      </c>
      <c r="E77" s="16" t="s">
        <v>6</v>
      </c>
      <c r="F77" s="14">
        <v>17.079999999999998</v>
      </c>
      <c r="G77" s="14">
        <f t="shared" ref="G77" si="85">D77+F77</f>
        <v>30.820999999999998</v>
      </c>
      <c r="H77" s="16" t="s">
        <v>5</v>
      </c>
      <c r="I77" s="14">
        <v>5.9139999999999997</v>
      </c>
      <c r="J77" s="16" t="s">
        <v>7</v>
      </c>
      <c r="K77" s="23">
        <f>SUM((G77*I77*B77)+(G78*I78))</f>
        <v>193.61769699999996</v>
      </c>
      <c r="L77" s="29">
        <v>10.4</v>
      </c>
      <c r="M77" s="25">
        <f>(K77-L77)+(K78-L78)</f>
        <v>183.21769699999996</v>
      </c>
      <c r="N77" s="31" t="s">
        <v>5</v>
      </c>
      <c r="O77" s="29">
        <v>1</v>
      </c>
      <c r="P77" s="23">
        <f t="shared" ref="P77" si="86">M77*O77</f>
        <v>183.21769699999996</v>
      </c>
      <c r="Q77" s="27">
        <f>SUM(M77*10.764)</f>
        <v>1972.1552905079993</v>
      </c>
      <c r="R77" s="29" t="s">
        <v>29</v>
      </c>
      <c r="S77" s="48"/>
      <c r="T77" s="49"/>
      <c r="U77" s="44"/>
    </row>
    <row r="78" spans="1:21" ht="15.75" x14ac:dyDescent="0.25">
      <c r="A78" s="30"/>
      <c r="B78" s="1"/>
      <c r="C78" s="16" t="s">
        <v>5</v>
      </c>
      <c r="D78" s="14"/>
      <c r="E78" s="16" t="s">
        <v>6</v>
      </c>
      <c r="F78" s="14"/>
      <c r="G78" s="14">
        <v>17.079999999999998</v>
      </c>
      <c r="H78" s="16" t="s">
        <v>5</v>
      </c>
      <c r="I78" s="14">
        <v>6</v>
      </c>
      <c r="J78" s="16" t="s">
        <v>7</v>
      </c>
      <c r="K78" s="24"/>
      <c r="L78" s="30"/>
      <c r="M78" s="26"/>
      <c r="N78" s="32"/>
      <c r="O78" s="30"/>
      <c r="P78" s="24"/>
      <c r="Q78" s="28"/>
      <c r="R78" s="30"/>
      <c r="S78" s="48"/>
      <c r="T78" s="49"/>
      <c r="U78" s="44"/>
    </row>
    <row r="79" spans="1:21" ht="15.75" x14ac:dyDescent="0.25">
      <c r="A79" s="16">
        <v>174</v>
      </c>
      <c r="B79" s="10">
        <v>0.5</v>
      </c>
      <c r="C79" s="3" t="s">
        <v>5</v>
      </c>
      <c r="D79" s="15">
        <v>6.1829999999999998</v>
      </c>
      <c r="E79" s="3" t="s">
        <v>6</v>
      </c>
      <c r="F79" s="15">
        <v>10.689</v>
      </c>
      <c r="G79" s="15">
        <f t="shared" ref="G79" si="87">D79+F79</f>
        <v>16.872</v>
      </c>
      <c r="H79" s="3" t="s">
        <v>5</v>
      </c>
      <c r="I79" s="15">
        <v>21.867999999999999</v>
      </c>
      <c r="J79" s="3" t="s">
        <v>7</v>
      </c>
      <c r="K79" s="12">
        <f t="shared" ref="K79" si="88">B79*G79*I79</f>
        <v>184.47844799999999</v>
      </c>
      <c r="L79" s="3">
        <v>0</v>
      </c>
      <c r="M79" s="12">
        <f t="shared" ref="M79" si="89">K79-L79</f>
        <v>184.47844799999999</v>
      </c>
      <c r="N79" s="15" t="s">
        <v>5</v>
      </c>
      <c r="O79" s="3">
        <v>1</v>
      </c>
      <c r="P79" s="12">
        <f>M79*O79</f>
        <v>184.47844799999999</v>
      </c>
      <c r="Q79" s="15">
        <f>M79*10.764</f>
        <v>1985.7260142719997</v>
      </c>
      <c r="R79" s="3" t="s">
        <v>27</v>
      </c>
      <c r="S79" s="53"/>
      <c r="T79" s="54"/>
      <c r="U79" s="44"/>
    </row>
    <row r="80" spans="1:21" ht="15.75" x14ac:dyDescent="0.25">
      <c r="A80" s="3">
        <v>175</v>
      </c>
      <c r="B80" s="10">
        <v>0.5</v>
      </c>
      <c r="C80" s="3" t="s">
        <v>5</v>
      </c>
      <c r="D80" s="15">
        <v>28.925000000000001</v>
      </c>
      <c r="E80" s="3" t="s">
        <v>6</v>
      </c>
      <c r="F80" s="15">
        <v>28.055</v>
      </c>
      <c r="G80" s="15">
        <f t="shared" ref="G80:G81" si="90">D80+F80</f>
        <v>56.980000000000004</v>
      </c>
      <c r="H80" s="3" t="s">
        <v>5</v>
      </c>
      <c r="I80" s="15">
        <v>11.6</v>
      </c>
      <c r="J80" s="3" t="s">
        <v>7</v>
      </c>
      <c r="K80" s="12">
        <f t="shared" ref="K80:K84" si="91">B80*G80*I80</f>
        <v>330.48400000000004</v>
      </c>
      <c r="L80" s="3">
        <v>0</v>
      </c>
      <c r="M80" s="12">
        <f t="shared" ref="M80:M81" si="92">K80-L80</f>
        <v>330.48400000000004</v>
      </c>
      <c r="N80" s="15" t="s">
        <v>5</v>
      </c>
      <c r="O80" s="3">
        <v>1</v>
      </c>
      <c r="P80" s="12">
        <f>M80*O80</f>
        <v>330.48400000000004</v>
      </c>
      <c r="Q80" s="15">
        <f t="shared" ref="Q80:Q84" si="93">M80*10.764</f>
        <v>3557.329776</v>
      </c>
      <c r="R80" s="3" t="s">
        <v>26</v>
      </c>
      <c r="S80" s="53"/>
      <c r="T80" s="54"/>
      <c r="U80" s="52"/>
    </row>
    <row r="81" spans="1:21" ht="15.75" x14ac:dyDescent="0.25">
      <c r="A81" s="16">
        <v>176</v>
      </c>
      <c r="B81" s="1">
        <v>0.5</v>
      </c>
      <c r="C81" s="16" t="s">
        <v>5</v>
      </c>
      <c r="D81" s="14">
        <v>28.055</v>
      </c>
      <c r="E81" s="16" t="s">
        <v>6</v>
      </c>
      <c r="F81" s="14">
        <v>27.184000000000001</v>
      </c>
      <c r="G81" s="14">
        <f t="shared" si="90"/>
        <v>55.239000000000004</v>
      </c>
      <c r="H81" s="16" t="s">
        <v>5</v>
      </c>
      <c r="I81" s="14">
        <v>11.6</v>
      </c>
      <c r="J81" s="16" t="s">
        <v>7</v>
      </c>
      <c r="K81" s="2">
        <v>320.38</v>
      </c>
      <c r="L81" s="16">
        <v>0</v>
      </c>
      <c r="M81" s="12">
        <f t="shared" si="92"/>
        <v>320.38</v>
      </c>
      <c r="N81" s="15" t="s">
        <v>5</v>
      </c>
      <c r="O81" s="16">
        <v>1</v>
      </c>
      <c r="P81" s="2">
        <f t="shared" ref="P81" si="94">M81*O81</f>
        <v>320.38</v>
      </c>
      <c r="Q81" s="15">
        <f t="shared" si="93"/>
        <v>3448.5703199999998</v>
      </c>
      <c r="R81" s="16" t="s">
        <v>26</v>
      </c>
      <c r="S81" s="45"/>
      <c r="T81" s="46"/>
      <c r="U81" s="44"/>
    </row>
    <row r="82" spans="1:21" ht="15.75" x14ac:dyDescent="0.25">
      <c r="A82" s="16">
        <v>177</v>
      </c>
      <c r="B82" s="1">
        <v>0.5</v>
      </c>
      <c r="C82" s="16" t="s">
        <v>5</v>
      </c>
      <c r="D82" s="14">
        <v>27.184000000000001</v>
      </c>
      <c r="E82" s="16" t="s">
        <v>6</v>
      </c>
      <c r="F82" s="14">
        <v>26.312999999999999</v>
      </c>
      <c r="G82" s="14">
        <f t="shared" ref="G82:G86" si="95">D82+F82</f>
        <v>53.497</v>
      </c>
      <c r="H82" s="16" t="s">
        <v>5</v>
      </c>
      <c r="I82" s="14">
        <v>11.6</v>
      </c>
      <c r="J82" s="16" t="s">
        <v>7</v>
      </c>
      <c r="K82" s="2">
        <f t="shared" si="91"/>
        <v>310.2826</v>
      </c>
      <c r="L82" s="16">
        <v>0</v>
      </c>
      <c r="M82" s="12">
        <f t="shared" ref="M82:M84" si="96">K82-L82</f>
        <v>310.2826</v>
      </c>
      <c r="N82" s="15" t="s">
        <v>5</v>
      </c>
      <c r="O82" s="16">
        <v>1</v>
      </c>
      <c r="P82" s="2">
        <f t="shared" ref="P82:P85" si="97">M82*O82</f>
        <v>310.2826</v>
      </c>
      <c r="Q82" s="15">
        <f t="shared" si="93"/>
        <v>3339.8819063999999</v>
      </c>
      <c r="R82" s="16" t="s">
        <v>26</v>
      </c>
      <c r="S82" s="45"/>
      <c r="T82" s="46"/>
      <c r="U82" s="44"/>
    </row>
    <row r="83" spans="1:21" ht="15.75" x14ac:dyDescent="0.25">
      <c r="A83" s="3">
        <v>178</v>
      </c>
      <c r="B83" s="10">
        <v>0.5</v>
      </c>
      <c r="C83" s="3" t="s">
        <v>5</v>
      </c>
      <c r="D83" s="15">
        <v>26.312999999999999</v>
      </c>
      <c r="E83" s="3" t="s">
        <v>6</v>
      </c>
      <c r="F83" s="15">
        <v>25.443000000000001</v>
      </c>
      <c r="G83" s="15">
        <f t="shared" si="95"/>
        <v>51.756</v>
      </c>
      <c r="H83" s="3" t="s">
        <v>5</v>
      </c>
      <c r="I83" s="15">
        <v>11.6</v>
      </c>
      <c r="J83" s="3" t="s">
        <v>7</v>
      </c>
      <c r="K83" s="12">
        <f t="shared" si="91"/>
        <v>300.1848</v>
      </c>
      <c r="L83" s="3">
        <v>0</v>
      </c>
      <c r="M83" s="12">
        <f t="shared" si="96"/>
        <v>300.1848</v>
      </c>
      <c r="N83" s="15" t="s">
        <v>5</v>
      </c>
      <c r="O83" s="3">
        <v>1</v>
      </c>
      <c r="P83" s="12">
        <f t="shared" si="97"/>
        <v>300.1848</v>
      </c>
      <c r="Q83" s="15">
        <f t="shared" si="93"/>
        <v>3231.1891871999997</v>
      </c>
      <c r="R83" s="3" t="s">
        <v>26</v>
      </c>
      <c r="S83" s="53"/>
      <c r="T83" s="54"/>
      <c r="U83" s="52"/>
    </row>
    <row r="84" spans="1:21" ht="15.75" x14ac:dyDescent="0.25">
      <c r="A84" s="16">
        <v>179</v>
      </c>
      <c r="B84" s="1">
        <v>0.5</v>
      </c>
      <c r="C84" s="16" t="s">
        <v>5</v>
      </c>
      <c r="D84" s="14">
        <v>25.443000000000001</v>
      </c>
      <c r="E84" s="16" t="s">
        <v>6</v>
      </c>
      <c r="F84" s="14">
        <v>24.571999999999999</v>
      </c>
      <c r="G84" s="14">
        <f t="shared" si="95"/>
        <v>50.015000000000001</v>
      </c>
      <c r="H84" s="16" t="s">
        <v>5</v>
      </c>
      <c r="I84" s="14">
        <v>11.6</v>
      </c>
      <c r="J84" s="16" t="s">
        <v>7</v>
      </c>
      <c r="K84" s="2">
        <f t="shared" si="91"/>
        <v>290.08699999999999</v>
      </c>
      <c r="L84" s="16">
        <v>0</v>
      </c>
      <c r="M84" s="12">
        <f t="shared" si="96"/>
        <v>290.08699999999999</v>
      </c>
      <c r="N84" s="15" t="s">
        <v>5</v>
      </c>
      <c r="O84" s="16">
        <v>1</v>
      </c>
      <c r="P84" s="2">
        <f t="shared" si="97"/>
        <v>290.08699999999999</v>
      </c>
      <c r="Q84" s="15">
        <f t="shared" si="93"/>
        <v>3122.4964679999998</v>
      </c>
      <c r="R84" s="16" t="s">
        <v>26</v>
      </c>
      <c r="S84" s="45"/>
      <c r="T84" s="46"/>
      <c r="U84" s="44"/>
    </row>
    <row r="85" spans="1:21" ht="15.75" x14ac:dyDescent="0.25">
      <c r="A85" s="29">
        <v>180</v>
      </c>
      <c r="B85" s="1">
        <v>0.5</v>
      </c>
      <c r="C85" s="16" t="s">
        <v>5</v>
      </c>
      <c r="D85" s="14">
        <v>24.571999999999999</v>
      </c>
      <c r="E85" s="16" t="s">
        <v>6</v>
      </c>
      <c r="F85" s="14">
        <v>24.116</v>
      </c>
      <c r="G85" s="14">
        <f t="shared" si="95"/>
        <v>48.688000000000002</v>
      </c>
      <c r="H85" s="16" t="s">
        <v>5</v>
      </c>
      <c r="I85" s="14">
        <v>6.0750000000000002</v>
      </c>
      <c r="J85" s="16" t="s">
        <v>7</v>
      </c>
      <c r="K85" s="23">
        <f>SUM((G85*I85*B85)+(G86*I86*B86))</f>
        <v>253.56795249999999</v>
      </c>
      <c r="L85" s="29">
        <v>0</v>
      </c>
      <c r="M85" s="25">
        <f>(K85-L85)+(K86-L86)</f>
        <v>253.56795249999999</v>
      </c>
      <c r="N85" s="31" t="s">
        <v>5</v>
      </c>
      <c r="O85" s="29">
        <v>1</v>
      </c>
      <c r="P85" s="23">
        <f t="shared" si="97"/>
        <v>253.56795249999999</v>
      </c>
      <c r="Q85" s="27">
        <f>SUM(M85*10.764)</f>
        <v>2729.4054407099998</v>
      </c>
      <c r="R85" s="29" t="s">
        <v>26</v>
      </c>
      <c r="S85" s="48"/>
      <c r="T85" s="49"/>
      <c r="U85" s="44"/>
    </row>
    <row r="86" spans="1:21" ht="15.75" x14ac:dyDescent="0.25">
      <c r="A86" s="30"/>
      <c r="B86" s="1">
        <v>0.5</v>
      </c>
      <c r="C86" s="16" t="s">
        <v>5</v>
      </c>
      <c r="D86" s="14">
        <v>24.116</v>
      </c>
      <c r="E86" s="16" t="s">
        <v>6</v>
      </c>
      <c r="F86" s="14">
        <v>23.864999999999998</v>
      </c>
      <c r="G86" s="14">
        <f t="shared" si="95"/>
        <v>47.980999999999995</v>
      </c>
      <c r="H86" s="16" t="s">
        <v>5</v>
      </c>
      <c r="I86" s="14">
        <v>4.4050000000000002</v>
      </c>
      <c r="J86" s="16" t="s">
        <v>7</v>
      </c>
      <c r="K86" s="24"/>
      <c r="L86" s="30"/>
      <c r="M86" s="26"/>
      <c r="N86" s="32"/>
      <c r="O86" s="30"/>
      <c r="P86" s="24"/>
      <c r="Q86" s="28"/>
      <c r="R86" s="30"/>
      <c r="S86" s="48"/>
      <c r="T86" s="49"/>
      <c r="U86" s="44"/>
    </row>
    <row r="87" spans="1:21" ht="15.75" x14ac:dyDescent="0.25">
      <c r="A87" s="16">
        <v>181</v>
      </c>
      <c r="B87" s="1">
        <v>0.5</v>
      </c>
      <c r="C87" s="16" t="s">
        <v>5</v>
      </c>
      <c r="D87" s="14">
        <v>23.864999999999998</v>
      </c>
      <c r="E87" s="16" t="s">
        <v>6</v>
      </c>
      <c r="F87" s="14">
        <v>23.268000000000001</v>
      </c>
      <c r="G87" s="14">
        <f t="shared" ref="G87:G89" si="98">D87+F87</f>
        <v>47.132999999999996</v>
      </c>
      <c r="H87" s="16" t="s">
        <v>5</v>
      </c>
      <c r="I87" s="14">
        <v>10.48</v>
      </c>
      <c r="J87" s="16" t="s">
        <v>7</v>
      </c>
      <c r="K87" s="2">
        <f t="shared" ref="K87" si="99">B87*G87*I87</f>
        <v>246.97691999999998</v>
      </c>
      <c r="L87" s="16">
        <v>0</v>
      </c>
      <c r="M87" s="12">
        <f t="shared" ref="M87" si="100">K87-L87</f>
        <v>246.97691999999998</v>
      </c>
      <c r="N87" s="15" t="s">
        <v>5</v>
      </c>
      <c r="O87" s="16">
        <v>1</v>
      </c>
      <c r="P87" s="2">
        <f t="shared" ref="P87:P88" si="101">M87*O87</f>
        <v>246.97691999999998</v>
      </c>
      <c r="Q87" s="14">
        <f>M87*10.764</f>
        <v>2658.4595668799998</v>
      </c>
      <c r="R87" s="16" t="s">
        <v>26</v>
      </c>
      <c r="S87" s="45"/>
      <c r="T87" s="46"/>
      <c r="U87" s="44"/>
    </row>
    <row r="88" spans="1:21" ht="15.75" x14ac:dyDescent="0.25">
      <c r="A88" s="33">
        <v>182</v>
      </c>
      <c r="B88" s="10">
        <v>0.5</v>
      </c>
      <c r="C88" s="3" t="s">
        <v>5</v>
      </c>
      <c r="D88" s="15">
        <v>23.268000000000001</v>
      </c>
      <c r="E88" s="3" t="s">
        <v>6</v>
      </c>
      <c r="F88" s="15">
        <v>23.100999999999999</v>
      </c>
      <c r="G88" s="15">
        <f t="shared" si="98"/>
        <v>46.369</v>
      </c>
      <c r="H88" s="3" t="s">
        <v>5</v>
      </c>
      <c r="I88" s="15">
        <v>2.9239999999999999</v>
      </c>
      <c r="J88" s="3" t="s">
        <v>7</v>
      </c>
      <c r="K88" s="25">
        <f>SUM((G88*I88*B88)+(G89*I89*B89))</f>
        <v>238.43618199999997</v>
      </c>
      <c r="L88" s="33">
        <v>0</v>
      </c>
      <c r="M88" s="25">
        <f>(K88-L88)+(K89-L89)</f>
        <v>238.43618199999997</v>
      </c>
      <c r="N88" s="31" t="s">
        <v>5</v>
      </c>
      <c r="O88" s="33">
        <v>1</v>
      </c>
      <c r="P88" s="25">
        <f t="shared" si="101"/>
        <v>238.43618199999997</v>
      </c>
      <c r="Q88" s="31">
        <f>SUM(M88*10.764)</f>
        <v>2566.5270630479995</v>
      </c>
      <c r="R88" s="33" t="s">
        <v>26</v>
      </c>
      <c r="S88" s="55"/>
      <c r="T88" s="56"/>
      <c r="U88" s="44"/>
    </row>
    <row r="89" spans="1:21" ht="15.75" x14ac:dyDescent="0.25">
      <c r="A89" s="34"/>
      <c r="B89" s="10">
        <v>0.5</v>
      </c>
      <c r="C89" s="3" t="s">
        <v>5</v>
      </c>
      <c r="D89" s="15">
        <v>23.100999999999999</v>
      </c>
      <c r="E89" s="3" t="s">
        <v>6</v>
      </c>
      <c r="F89" s="15">
        <v>22.067</v>
      </c>
      <c r="G89" s="15">
        <f t="shared" si="98"/>
        <v>45.167999999999999</v>
      </c>
      <c r="H89" s="3" t="s">
        <v>5</v>
      </c>
      <c r="I89" s="15">
        <v>7.556</v>
      </c>
      <c r="J89" s="3" t="s">
        <v>7</v>
      </c>
      <c r="K89" s="26"/>
      <c r="L89" s="34"/>
      <c r="M89" s="26"/>
      <c r="N89" s="32"/>
      <c r="O89" s="34"/>
      <c r="P89" s="26"/>
      <c r="Q89" s="32"/>
      <c r="R89" s="34"/>
      <c r="S89" s="55"/>
      <c r="T89" s="56"/>
      <c r="U89" s="52"/>
    </row>
    <row r="90" spans="1:21" ht="15.75" x14ac:dyDescent="0.25">
      <c r="A90" s="16">
        <v>183</v>
      </c>
      <c r="B90" s="1">
        <v>0.5</v>
      </c>
      <c r="C90" s="16" t="s">
        <v>5</v>
      </c>
      <c r="D90" s="14">
        <v>22.067</v>
      </c>
      <c r="E90" s="16" t="s">
        <v>6</v>
      </c>
      <c r="F90" s="14">
        <v>20.632999999999999</v>
      </c>
      <c r="G90" s="14">
        <f t="shared" ref="G90:G92" si="102">D90+F90</f>
        <v>42.7</v>
      </c>
      <c r="H90" s="16" t="s">
        <v>5</v>
      </c>
      <c r="I90" s="14">
        <v>10.48</v>
      </c>
      <c r="J90" s="16" t="s">
        <v>7</v>
      </c>
      <c r="K90" s="2">
        <f t="shared" ref="K90" si="103">B90*G90*I90</f>
        <v>223.74800000000002</v>
      </c>
      <c r="L90" s="16">
        <v>0</v>
      </c>
      <c r="M90" s="12">
        <f t="shared" ref="M90:M92" si="104">K90-L90</f>
        <v>223.74800000000002</v>
      </c>
      <c r="N90" s="15" t="s">
        <v>5</v>
      </c>
      <c r="O90" s="16">
        <v>1</v>
      </c>
      <c r="P90" s="2">
        <f t="shared" ref="P90:P92" si="105">M90*O90</f>
        <v>223.74800000000002</v>
      </c>
      <c r="Q90" s="14">
        <f>M90*10.764</f>
        <v>2408.4234719999999</v>
      </c>
      <c r="R90" s="16" t="s">
        <v>26</v>
      </c>
      <c r="S90" s="45"/>
      <c r="T90" s="46"/>
      <c r="U90" s="52"/>
    </row>
    <row r="91" spans="1:21" ht="15.75" x14ac:dyDescent="0.25">
      <c r="A91" s="16">
        <v>184</v>
      </c>
      <c r="B91" s="1">
        <v>0.5</v>
      </c>
      <c r="C91" s="16" t="s">
        <v>5</v>
      </c>
      <c r="D91" s="14">
        <v>20.632999999999999</v>
      </c>
      <c r="E91" s="16" t="s">
        <v>6</v>
      </c>
      <c r="F91" s="14">
        <v>19.199000000000002</v>
      </c>
      <c r="G91" s="14">
        <f t="shared" si="102"/>
        <v>39.832000000000001</v>
      </c>
      <c r="H91" s="16" t="s">
        <v>5</v>
      </c>
      <c r="I91" s="14">
        <v>10.48</v>
      </c>
      <c r="J91" s="16" t="s">
        <v>7</v>
      </c>
      <c r="K91" s="2">
        <f>SUM(G91*I91*B91)</f>
        <v>208.71968000000001</v>
      </c>
      <c r="L91" s="16">
        <v>0</v>
      </c>
      <c r="M91" s="12">
        <f t="shared" si="104"/>
        <v>208.71968000000001</v>
      </c>
      <c r="N91" s="15" t="s">
        <v>5</v>
      </c>
      <c r="O91" s="16">
        <v>1</v>
      </c>
      <c r="P91" s="2">
        <f t="shared" si="105"/>
        <v>208.71968000000001</v>
      </c>
      <c r="Q91" s="14">
        <f t="shared" ref="Q91:Q92" si="106">M91*10.764</f>
        <v>2246.6586355200002</v>
      </c>
      <c r="R91" s="16" t="s">
        <v>26</v>
      </c>
      <c r="S91" s="45"/>
      <c r="T91" s="46"/>
      <c r="U91" s="44"/>
    </row>
    <row r="92" spans="1:21" ht="16.5" thickBot="1" x14ac:dyDescent="0.3">
      <c r="A92" s="3">
        <v>185</v>
      </c>
      <c r="B92" s="10">
        <v>0.5</v>
      </c>
      <c r="C92" s="3" t="s">
        <v>5</v>
      </c>
      <c r="D92" s="15">
        <v>19.199000000000002</v>
      </c>
      <c r="E92" s="3" t="s">
        <v>6</v>
      </c>
      <c r="F92" s="11">
        <v>17.7605</v>
      </c>
      <c r="G92" s="15">
        <f t="shared" si="102"/>
        <v>36.959500000000006</v>
      </c>
      <c r="H92" s="3" t="s">
        <v>5</v>
      </c>
      <c r="I92" s="15">
        <v>10.52</v>
      </c>
      <c r="J92" s="3" t="s">
        <v>7</v>
      </c>
      <c r="K92" s="12">
        <f>SUM(G92*I92*B92)</f>
        <v>194.40697000000003</v>
      </c>
      <c r="L92" s="3">
        <v>11.48</v>
      </c>
      <c r="M92" s="12">
        <f t="shared" si="104"/>
        <v>182.92697000000004</v>
      </c>
      <c r="N92" s="15" t="s">
        <v>5</v>
      </c>
      <c r="O92" s="3">
        <v>1</v>
      </c>
      <c r="P92" s="12">
        <f t="shared" si="105"/>
        <v>182.92697000000004</v>
      </c>
      <c r="Q92" s="14">
        <f t="shared" si="106"/>
        <v>1969.0259050800003</v>
      </c>
      <c r="R92" s="3" t="s">
        <v>28</v>
      </c>
      <c r="S92" s="53"/>
      <c r="T92" s="54"/>
      <c r="U92" s="44"/>
    </row>
    <row r="93" spans="1:21" ht="15.75" x14ac:dyDescent="0.25">
      <c r="A93" s="69"/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1"/>
      <c r="M93" s="72" t="s">
        <v>2</v>
      </c>
      <c r="N93" s="73" t="s">
        <v>7</v>
      </c>
      <c r="O93" s="74">
        <f>SUM(O10:O92)</f>
        <v>185</v>
      </c>
      <c r="P93" s="75">
        <v>25062.26</v>
      </c>
      <c r="Q93" s="76"/>
      <c r="R93" s="77"/>
      <c r="S93" s="57"/>
      <c r="T93" s="58"/>
      <c r="U93" s="59"/>
    </row>
    <row r="94" spans="1:21" x14ac:dyDescent="0.25">
      <c r="P94" s="6"/>
      <c r="S94" s="44"/>
      <c r="T94" s="44"/>
      <c r="U94" s="44"/>
    </row>
    <row r="132" spans="22:23" x14ac:dyDescent="0.25">
      <c r="V132" s="44"/>
      <c r="W132" s="44"/>
    </row>
    <row r="133" spans="22:23" x14ac:dyDescent="0.25">
      <c r="V133" s="44"/>
      <c r="W133" s="44"/>
    </row>
    <row r="134" spans="22:23" x14ac:dyDescent="0.25">
      <c r="V134" s="44"/>
      <c r="W134" s="44"/>
    </row>
    <row r="135" spans="22:23" x14ac:dyDescent="0.25">
      <c r="V135" s="44"/>
      <c r="W135" s="44"/>
    </row>
    <row r="136" spans="22:23" ht="15.75" x14ac:dyDescent="0.25">
      <c r="V136" s="46"/>
      <c r="W136" s="47"/>
    </row>
    <row r="137" spans="22:23" ht="15.75" x14ac:dyDescent="0.25">
      <c r="V137" s="49"/>
      <c r="W137" s="47"/>
    </row>
    <row r="138" spans="22:23" ht="15.75" x14ac:dyDescent="0.25">
      <c r="V138" s="49"/>
      <c r="W138" s="47"/>
    </row>
    <row r="139" spans="22:23" ht="15.75" x14ac:dyDescent="0.25">
      <c r="V139" s="46"/>
      <c r="W139" s="47"/>
    </row>
    <row r="140" spans="22:23" ht="15.75" x14ac:dyDescent="0.25">
      <c r="V140" s="46"/>
      <c r="W140" s="47"/>
    </row>
    <row r="141" spans="22:23" ht="15.75" x14ac:dyDescent="0.25">
      <c r="V141" s="46"/>
      <c r="W141" s="47"/>
    </row>
    <row r="142" spans="22:23" ht="15.75" x14ac:dyDescent="0.25">
      <c r="V142" s="46"/>
      <c r="W142" s="47"/>
    </row>
    <row r="143" spans="22:23" ht="15.75" x14ac:dyDescent="0.25">
      <c r="V143" s="49"/>
      <c r="W143" s="47"/>
    </row>
    <row r="144" spans="22:23" ht="15.75" x14ac:dyDescent="0.25">
      <c r="V144" s="49"/>
      <c r="W144" s="47"/>
    </row>
    <row r="145" spans="1:23" s="8" customFormat="1" ht="15.75" x14ac:dyDescent="0.2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 s="51"/>
      <c r="W145" s="47"/>
    </row>
    <row r="146" spans="1:23" s="8" customFormat="1" ht="15.75" x14ac:dyDescent="0.2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 s="54"/>
      <c r="W146" s="47"/>
    </row>
    <row r="147" spans="1:23" s="8" customFormat="1" ht="15.75" x14ac:dyDescent="0.2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 s="54"/>
      <c r="W147" s="47"/>
    </row>
    <row r="148" spans="1:23" s="8" customFormat="1" ht="15.75" x14ac:dyDescent="0.2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 s="56"/>
      <c r="W148" s="47"/>
    </row>
    <row r="149" spans="1:23" s="8" customFormat="1" ht="15.75" x14ac:dyDescent="0.2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 s="56"/>
      <c r="W149" s="47"/>
    </row>
    <row r="150" spans="1:23" ht="15.75" x14ac:dyDescent="0.25">
      <c r="V150" s="46"/>
      <c r="W150" s="47"/>
    </row>
    <row r="151" spans="1:23" ht="15.75" x14ac:dyDescent="0.25">
      <c r="V151" s="46"/>
      <c r="W151" s="47"/>
    </row>
    <row r="152" spans="1:23" ht="15.75" x14ac:dyDescent="0.25">
      <c r="V152" s="46"/>
      <c r="W152" s="47"/>
    </row>
    <row r="153" spans="1:23" ht="15.75" x14ac:dyDescent="0.25">
      <c r="V153" s="49"/>
      <c r="W153" s="47"/>
    </row>
    <row r="154" spans="1:23" ht="15.75" x14ac:dyDescent="0.25">
      <c r="V154" s="49"/>
      <c r="W154" s="47"/>
    </row>
    <row r="155" spans="1:23" s="8" customFormat="1" ht="15.75" x14ac:dyDescent="0.2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 s="54"/>
      <c r="W155" s="47"/>
    </row>
    <row r="156" spans="1:23" ht="15.75" x14ac:dyDescent="0.25">
      <c r="V156" s="46"/>
      <c r="W156" s="47"/>
    </row>
    <row r="157" spans="1:23" ht="15.75" x14ac:dyDescent="0.25">
      <c r="V157" s="46"/>
      <c r="W157" s="47"/>
    </row>
    <row r="158" spans="1:23" ht="15.75" x14ac:dyDescent="0.25">
      <c r="V158" s="46"/>
      <c r="W158" s="47"/>
    </row>
    <row r="159" spans="1:23" ht="15.75" x14ac:dyDescent="0.25">
      <c r="V159" s="46"/>
      <c r="W159" s="47"/>
    </row>
    <row r="160" spans="1:23" ht="15.75" x14ac:dyDescent="0.25">
      <c r="V160" s="46"/>
      <c r="W160" s="47"/>
    </row>
    <row r="161" spans="1:23" s="8" customFormat="1" ht="15.75" x14ac:dyDescent="0.2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 s="54"/>
      <c r="W161" s="47"/>
    </row>
    <row r="162" spans="1:23" ht="15.75" x14ac:dyDescent="0.25">
      <c r="V162" s="49"/>
      <c r="W162" s="47"/>
    </row>
    <row r="163" spans="1:23" ht="15.75" x14ac:dyDescent="0.25">
      <c r="V163" s="49"/>
      <c r="W163" s="47"/>
    </row>
    <row r="164" spans="1:23" ht="15.75" x14ac:dyDescent="0.25">
      <c r="V164" s="46"/>
      <c r="W164" s="47"/>
    </row>
    <row r="165" spans="1:23" ht="15.75" x14ac:dyDescent="0.25">
      <c r="V165" s="46"/>
      <c r="W165" s="47"/>
    </row>
    <row r="166" spans="1:23" ht="15.75" x14ac:dyDescent="0.25">
      <c r="V166" s="49"/>
      <c r="W166" s="47"/>
    </row>
    <row r="167" spans="1:23" ht="15.75" x14ac:dyDescent="0.25">
      <c r="V167" s="49"/>
      <c r="W167" s="47"/>
    </row>
    <row r="168" spans="1:23" ht="15.75" x14ac:dyDescent="0.25">
      <c r="V168" s="46"/>
      <c r="W168" s="47"/>
    </row>
    <row r="169" spans="1:23" ht="15.75" x14ac:dyDescent="0.25">
      <c r="V169" s="46"/>
      <c r="W169" s="47"/>
    </row>
    <row r="170" spans="1:23" ht="15.75" x14ac:dyDescent="0.25">
      <c r="V170" s="46"/>
      <c r="W170" s="47"/>
    </row>
    <row r="171" spans="1:23" ht="15.75" x14ac:dyDescent="0.25">
      <c r="V171" s="46"/>
      <c r="W171" s="47"/>
    </row>
    <row r="172" spans="1:23" ht="15.75" x14ac:dyDescent="0.25">
      <c r="V172" s="46"/>
      <c r="W172" s="47"/>
    </row>
    <row r="173" spans="1:23" ht="15.75" x14ac:dyDescent="0.25">
      <c r="V173" s="46"/>
      <c r="W173" s="47"/>
    </row>
    <row r="174" spans="1:23" ht="15.75" x14ac:dyDescent="0.25">
      <c r="V174" s="46"/>
      <c r="W174" s="47"/>
    </row>
    <row r="175" spans="1:23" ht="15.75" x14ac:dyDescent="0.25">
      <c r="V175" s="46"/>
      <c r="W175" s="47"/>
    </row>
    <row r="176" spans="1:23" ht="15.75" x14ac:dyDescent="0.25">
      <c r="V176" s="46"/>
      <c r="W176" s="47"/>
    </row>
    <row r="177" spans="22:23" ht="15.75" x14ac:dyDescent="0.25">
      <c r="V177" s="46"/>
      <c r="W177" s="47"/>
    </row>
    <row r="178" spans="22:23" ht="15.75" x14ac:dyDescent="0.25">
      <c r="V178" s="46"/>
      <c r="W178" s="47"/>
    </row>
    <row r="179" spans="22:23" ht="15.75" x14ac:dyDescent="0.25">
      <c r="V179" s="46"/>
      <c r="W179" s="47"/>
    </row>
    <row r="180" spans="22:23" ht="15.75" x14ac:dyDescent="0.25">
      <c r="V180" s="46"/>
      <c r="W180" s="47"/>
    </row>
    <row r="181" spans="22:23" ht="15.75" x14ac:dyDescent="0.25">
      <c r="V181" s="46"/>
      <c r="W181" s="47"/>
    </row>
    <row r="182" spans="22:23" ht="15.75" x14ac:dyDescent="0.25">
      <c r="V182" s="46"/>
      <c r="W182" s="47"/>
    </row>
    <row r="183" spans="22:23" ht="15.75" x14ac:dyDescent="0.25">
      <c r="V183" s="46"/>
      <c r="W183" s="47"/>
    </row>
    <row r="184" spans="22:23" ht="15.75" x14ac:dyDescent="0.25">
      <c r="V184" s="46"/>
      <c r="W184" s="47"/>
    </row>
    <row r="185" spans="22:23" ht="15.75" x14ac:dyDescent="0.25">
      <c r="V185" s="46"/>
      <c r="W185" s="47"/>
    </row>
    <row r="186" spans="22:23" ht="15.75" x14ac:dyDescent="0.25">
      <c r="V186" s="46"/>
      <c r="W186" s="47"/>
    </row>
    <row r="187" spans="22:23" ht="15.75" x14ac:dyDescent="0.25">
      <c r="V187" s="46"/>
      <c r="W187" s="47"/>
    </row>
    <row r="188" spans="22:23" ht="15.75" x14ac:dyDescent="0.25">
      <c r="V188" s="46"/>
      <c r="W188" s="47"/>
    </row>
    <row r="189" spans="22:23" ht="15.75" x14ac:dyDescent="0.25">
      <c r="V189" s="46"/>
      <c r="W189" s="47"/>
    </row>
    <row r="190" spans="22:23" ht="15.75" x14ac:dyDescent="0.25">
      <c r="V190" s="46"/>
      <c r="W190" s="47"/>
    </row>
    <row r="191" spans="22:23" ht="15.75" x14ac:dyDescent="0.25">
      <c r="V191" s="46"/>
      <c r="W191" s="47"/>
    </row>
    <row r="192" spans="22:23" ht="15.75" x14ac:dyDescent="0.25">
      <c r="V192" s="46"/>
      <c r="W192" s="47"/>
    </row>
    <row r="193" spans="1:23" ht="15.75" x14ac:dyDescent="0.25">
      <c r="V193" s="46"/>
      <c r="W193" s="47"/>
    </row>
    <row r="194" spans="1:23" ht="15.75" x14ac:dyDescent="0.25">
      <c r="V194" s="49"/>
      <c r="W194" s="47"/>
    </row>
    <row r="195" spans="1:23" ht="15.75" x14ac:dyDescent="0.25">
      <c r="V195" s="49"/>
      <c r="W195" s="47"/>
    </row>
    <row r="196" spans="1:23" ht="15.75" x14ac:dyDescent="0.25">
      <c r="V196" s="46"/>
      <c r="W196" s="47"/>
    </row>
    <row r="197" spans="1:23" ht="15.75" x14ac:dyDescent="0.25">
      <c r="V197" s="46"/>
      <c r="W197" s="47"/>
    </row>
    <row r="198" spans="1:23" ht="15.75" x14ac:dyDescent="0.25">
      <c r="V198" s="46"/>
      <c r="W198" s="47"/>
    </row>
    <row r="199" spans="1:23" ht="15.75" x14ac:dyDescent="0.25">
      <c r="V199" s="46"/>
      <c r="W199" s="47"/>
    </row>
    <row r="200" spans="1:23" ht="15.75" x14ac:dyDescent="0.25">
      <c r="V200" s="46"/>
      <c r="W200" s="47"/>
    </row>
    <row r="201" spans="1:23" ht="15.75" x14ac:dyDescent="0.25">
      <c r="V201" s="46"/>
      <c r="W201" s="47"/>
    </row>
    <row r="202" spans="1:23" ht="15.75" x14ac:dyDescent="0.25">
      <c r="V202" s="46"/>
      <c r="W202" s="47"/>
    </row>
    <row r="203" spans="1:23" ht="15.75" x14ac:dyDescent="0.25">
      <c r="V203" s="49"/>
      <c r="W203" s="47"/>
    </row>
    <row r="204" spans="1:23" ht="15.75" x14ac:dyDescent="0.25">
      <c r="V204" s="49"/>
      <c r="W204" s="47"/>
    </row>
    <row r="205" spans="1:23" ht="15.75" x14ac:dyDescent="0.25">
      <c r="V205" s="46"/>
      <c r="W205" s="47"/>
    </row>
    <row r="206" spans="1:23" s="8" customFormat="1" ht="15.75" x14ac:dyDescent="0.2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 s="54"/>
      <c r="W206" s="47"/>
    </row>
    <row r="207" spans="1:23" ht="15.75" x14ac:dyDescent="0.25">
      <c r="V207" s="46"/>
      <c r="W207" s="47"/>
    </row>
    <row r="208" spans="1:23" ht="15.75" x14ac:dyDescent="0.25">
      <c r="V208" s="46"/>
      <c r="W208" s="47"/>
    </row>
    <row r="209" spans="1:23" s="8" customFormat="1" ht="15.75" x14ac:dyDescent="0.2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 s="54"/>
      <c r="W209" s="47"/>
    </row>
    <row r="210" spans="1:23" ht="15.75" x14ac:dyDescent="0.25">
      <c r="V210" s="46"/>
      <c r="W210" s="47"/>
    </row>
    <row r="211" spans="1:23" ht="15.75" x14ac:dyDescent="0.25">
      <c r="V211" s="46"/>
      <c r="W211" s="47"/>
    </row>
    <row r="212" spans="1:23" x14ac:dyDescent="0.25">
      <c r="V212" s="49"/>
      <c r="W212" s="52"/>
    </row>
    <row r="213" spans="1:23" x14ac:dyDescent="0.25">
      <c r="V213" s="49"/>
      <c r="W213" s="44"/>
    </row>
    <row r="214" spans="1:23" ht="15.75" x14ac:dyDescent="0.25">
      <c r="V214" s="46"/>
      <c r="W214" s="44"/>
    </row>
    <row r="215" spans="1:23" s="8" customFormat="1" x14ac:dyDescent="0.2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 s="56"/>
      <c r="W215" s="52"/>
    </row>
    <row r="216" spans="1:23" s="8" customFormat="1" x14ac:dyDescent="0.2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 s="56"/>
      <c r="W216" s="52"/>
    </row>
    <row r="217" spans="1:23" ht="15.75" x14ac:dyDescent="0.25">
      <c r="V217" s="46"/>
      <c r="W217" s="44"/>
    </row>
    <row r="218" spans="1:23" ht="15.75" x14ac:dyDescent="0.25">
      <c r="V218" s="46"/>
      <c r="W218" s="44"/>
    </row>
    <row r="219" spans="1:23" s="13" customFormat="1" ht="15" customHeight="1" x14ac:dyDescent="0.2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 s="60"/>
      <c r="W219" s="59"/>
    </row>
    <row r="220" spans="1:23" x14ac:dyDescent="0.25">
      <c r="V220" s="44"/>
      <c r="W220" s="44"/>
    </row>
  </sheetData>
  <mergeCells count="124">
    <mergeCell ref="S77:S78"/>
    <mergeCell ref="T77:T78"/>
    <mergeCell ref="V203:V204"/>
    <mergeCell ref="A77:A78"/>
    <mergeCell ref="K77:K78"/>
    <mergeCell ref="L77:L78"/>
    <mergeCell ref="M77:M78"/>
    <mergeCell ref="N77:N78"/>
    <mergeCell ref="O77:O78"/>
    <mergeCell ref="P77:P78"/>
    <mergeCell ref="Q77:Q78"/>
    <mergeCell ref="R77:R78"/>
    <mergeCell ref="S88:S89"/>
    <mergeCell ref="T88:T89"/>
    <mergeCell ref="A88:A89"/>
    <mergeCell ref="K88:K89"/>
    <mergeCell ref="L88:L89"/>
    <mergeCell ref="M88:M89"/>
    <mergeCell ref="N88:N89"/>
    <mergeCell ref="O88:O89"/>
    <mergeCell ref="P88:P89"/>
    <mergeCell ref="Q88:Q89"/>
    <mergeCell ref="R88:R89"/>
    <mergeCell ref="T40:T41"/>
    <mergeCell ref="A40:A41"/>
    <mergeCell ref="A85:A86"/>
    <mergeCell ref="K85:K86"/>
    <mergeCell ref="L85:L86"/>
    <mergeCell ref="M85:M86"/>
    <mergeCell ref="N85:N86"/>
    <mergeCell ref="O85:O86"/>
    <mergeCell ref="P85:P86"/>
    <mergeCell ref="Q85:Q86"/>
    <mergeCell ref="R85:R86"/>
    <mergeCell ref="S85:S86"/>
    <mergeCell ref="T85:T86"/>
    <mergeCell ref="A68:A69"/>
    <mergeCell ref="K68:K69"/>
    <mergeCell ref="L68:L69"/>
    <mergeCell ref="M68:M69"/>
    <mergeCell ref="N68:N69"/>
    <mergeCell ref="O68:O69"/>
    <mergeCell ref="P68:P69"/>
    <mergeCell ref="Q68:Q69"/>
    <mergeCell ref="R68:R69"/>
    <mergeCell ref="S68:S69"/>
    <mergeCell ref="T68:T69"/>
    <mergeCell ref="S27:S28"/>
    <mergeCell ref="A36:A37"/>
    <mergeCell ref="L36:L37"/>
    <mergeCell ref="L22:L23"/>
    <mergeCell ref="K40:K41"/>
    <mergeCell ref="L40:L41"/>
    <mergeCell ref="M40:M41"/>
    <mergeCell ref="N40:N41"/>
    <mergeCell ref="O40:O41"/>
    <mergeCell ref="P40:P41"/>
    <mergeCell ref="A27:A28"/>
    <mergeCell ref="A22:A23"/>
    <mergeCell ref="K22:K23"/>
    <mergeCell ref="M22:M23"/>
    <mergeCell ref="N22:N23"/>
    <mergeCell ref="O22:O23"/>
    <mergeCell ref="P22:P23"/>
    <mergeCell ref="Q40:Q41"/>
    <mergeCell ref="R40:R41"/>
    <mergeCell ref="S40:S41"/>
    <mergeCell ref="A17:A18"/>
    <mergeCell ref="K17:K18"/>
    <mergeCell ref="L17:L18"/>
    <mergeCell ref="M17:M18"/>
    <mergeCell ref="N17:N18"/>
    <mergeCell ref="O17:O18"/>
    <mergeCell ref="T27:T28"/>
    <mergeCell ref="L27:L28"/>
    <mergeCell ref="K36:K37"/>
    <mergeCell ref="M36:M37"/>
    <mergeCell ref="N36:N37"/>
    <mergeCell ref="O36:O37"/>
    <mergeCell ref="P36:P37"/>
    <mergeCell ref="Q36:Q37"/>
    <mergeCell ref="R36:R37"/>
    <mergeCell ref="S36:S37"/>
    <mergeCell ref="T36:T37"/>
    <mergeCell ref="K27:K28"/>
    <mergeCell ref="M27:M28"/>
    <mergeCell ref="N27:N28"/>
    <mergeCell ref="O27:O28"/>
    <mergeCell ref="P27:P28"/>
    <mergeCell ref="Q27:Q28"/>
    <mergeCell ref="R27:R28"/>
    <mergeCell ref="A7:A8"/>
    <mergeCell ref="B7:I8"/>
    <mergeCell ref="A11:A12"/>
    <mergeCell ref="K11:K12"/>
    <mergeCell ref="L11:L12"/>
    <mergeCell ref="M11:M12"/>
    <mergeCell ref="N11:N12"/>
    <mergeCell ref="O11:O12"/>
    <mergeCell ref="P11:P12"/>
    <mergeCell ref="Q11:Q12"/>
    <mergeCell ref="R11:R12"/>
    <mergeCell ref="S11:S12"/>
    <mergeCell ref="T11:T12"/>
    <mergeCell ref="Q6:Q8"/>
    <mergeCell ref="A5:R5"/>
    <mergeCell ref="P17:P18"/>
    <mergeCell ref="Q17:Q18"/>
    <mergeCell ref="R17:R18"/>
    <mergeCell ref="S17:S18"/>
    <mergeCell ref="T17:T18"/>
    <mergeCell ref="Q22:Q23"/>
    <mergeCell ref="R22:R23"/>
    <mergeCell ref="S22:S23"/>
    <mergeCell ref="T22:T23"/>
    <mergeCell ref="V137:V138"/>
    <mergeCell ref="V143:V144"/>
    <mergeCell ref="V148:V149"/>
    <mergeCell ref="V153:V154"/>
    <mergeCell ref="V162:V163"/>
    <mergeCell ref="V166:V167"/>
    <mergeCell ref="V194:V195"/>
    <mergeCell ref="V212:V213"/>
    <mergeCell ref="V215:V216"/>
  </mergeCells>
  <pageMargins left="0.7" right="0.7" top="0.75" bottom="0.75" header="0.3" footer="0.3"/>
  <pageSetup paperSize="9" orientation="portrait" verticalDpi="0" r:id="rId1"/>
  <ignoredErrors>
    <ignoredError sqref="K45:K46 M19 M75 K52 M51 K63 K73 K4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 JUNE 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2017-12-26T17:59:21Z</cp:lastPrinted>
  <dcterms:created xsi:type="dcterms:W3CDTF">2017-10-04T05:24:13Z</dcterms:created>
  <dcterms:modified xsi:type="dcterms:W3CDTF">2024-07-19T12:01:29Z</dcterms:modified>
</cp:coreProperties>
</file>